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<sst xmlns="http://schemas.openxmlformats.org/spreadsheetml/2006/main" count="121" uniqueCount="121">
  <si>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</si>
  <si>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</si>
  <si>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</si>
  <si>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</si>
  <si>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</si>
  <si>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</si>
  <si>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</si>
  <si>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</si>
  <si>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</si>
  <si>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</si>
  <si>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</si>
  <si>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</si>
  <si>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</si>
  <si>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</si>
  <si>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</si>
  <si>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</si>
  <si>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</si>
  <si>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</si>
  <si>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</si>
  <si>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</si>
  <si>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</si>
  <si>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</si>
  <si>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</si>
  <si>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</si>
  <si>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</si>
  <si>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</si>
  <si>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</si>
  <si>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</si>
  <si>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</si>
  <si>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</si>
  <si>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</si>
  <si>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</si>
  <si>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</si>
  <si>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</si>
  <si>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</si>
  <si>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</si>
  <si>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</si>
  <si>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</si>
  <si>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</si>
  <si>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</si>
  <si>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</si>
  <si>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</si>
  <si>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</si>
  <si>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</si>
  <si>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</si>
  <si>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</si>
  <si>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</si>
  <si>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</si>
  <si>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</si>
  <si>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</si>
  <si>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</si>
  <si>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</si>
  <si>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</si>
  <si>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</si>
  <si>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</si>
  <si>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</si>
  <si>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</si>
  <si>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</si>
  <si>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</si>
  <si>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</si>
  <si>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</si>
  <si>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</si>
  <si>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RNM0660162</t>
  </si>
  <si>
    <t>VEAU (épaule sans os) semi-paré U.E. sous-vide</t>
  </si>
  <si>
    <t>Porc frais</t>
  </si>
  <si>
    <t>Total</t>
  </si>
  <si>
    <t>Recette</t>
  </si>
  <si>
    <t>#</t>
  </si>
  <si>
    <t>Verbe</t>
  </si>
  <si>
    <t>Étape</t>
  </si>
  <si>
    <t>Précision technique</t>
  </si>
  <si>
    <t>Durée</t>
  </si>
  <si>
    <t>VEAU MARENGO</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</si>
  <si>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</si>
  <si>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</si>
  <si>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</si>
  <si>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</si>
  <si>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</si>
  <si>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</si>
  <si>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</si>
  <si>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</si>
  <si>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</si>
  <si>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</si>
  <si>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</si>
  <si>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</si>
  <si>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VEAU (épaule sans os) semi-paré U.E. sous-vide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</si>
  <si>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</si>
  <si>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</si>
  <si>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</si>
  <si>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</si>
  <si>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</si>
  <si>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</si>
  <si>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</si>
  <si>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</si>
  <si>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</si>
  <si>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</si>
  <si>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</si>
  <si>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</si>
  <si>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</si>
  <si>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</si>
  <si>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</si>
  <si>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</si>
  <si>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</si>
  <si>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</si>
  <si>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</si>
  <si>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</si>
  <si>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VEAU MARENGO</t>
  </si>
  <si>
    <t>VEAU MARENGO  GRO_CDC_103B</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</si>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</sst>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E7*4.2</f>
        <v>0.84</v>
      </c>
    </row>
    <row r="8">
      <c r="A8" t="s" s="9">
        <v>16</v>
      </c>
      <c r="B8" t="s">
        <v>17</v>
      </c>
      <c r="C8" t="s">
        <v>18</v>
      </c>
      <c r="D8" s="4">
        <v>14.625</v>
      </c>
      <c r="E8" s="6">
        <f>D8*$B$2</f>
        <v>14.625</v>
      </c>
      <c r="F8" t="s">
        <v>19</v>
      </c>
      <c r="G8" s="8">
        <f>E8*0.003</f>
        <v>0.043875</v>
      </c>
    </row>
    <row r="9">
      <c r="A9" t="s">
        <v>20</v>
      </c>
      <c r="B9" t="s">
        <v>21</v>
      </c>
      <c r="C9" t="s">
        <v>22</v>
      </c>
      <c r="D9" s="4">
        <v>0.01</v>
      </c>
      <c r="E9" s="6">
        <f>D9*$B$2</f>
        <v>0.01</v>
      </c>
      <c r="F9" t="s">
        <v>15</v>
      </c>
      <c r="G9" s="8">
        <f>E9*12.5</f>
        <v>0.125</v>
      </c>
    </row>
    <row r="10">
      <c r="A10" t="s">
        <v>23</v>
      </c>
      <c r="B10" t="s">
        <v>24</v>
      </c>
      <c r="C10" t="s">
        <v>25</v>
      </c>
      <c r="D10" s="4">
        <v>0.045</v>
      </c>
      <c r="E10" s="6">
        <f>D10*$B$2</f>
        <v>0.045</v>
      </c>
      <c r="F10" t="s">
        <v>15</v>
      </c>
      <c r="G10" s="8">
        <f>E10*9.5</f>
        <v>0.4275</v>
      </c>
    </row>
    <row r="11">
      <c r="A11" t="s">
        <v>26</v>
      </c>
      <c r="B11" t="s">
        <v>27</v>
      </c>
      <c r="C11" t="s">
        <v>28</v>
      </c>
      <c r="D11" s="4">
        <v>3</v>
      </c>
      <c r="E11" s="6">
        <f>D11*$B$2</f>
        <v>3</v>
      </c>
      <c r="F11" t="s">
        <v>29</v>
      </c>
      <c r="G11" s="8">
        <f>E11*24.02</f>
        <v>72.06</v>
      </c>
    </row>
    <row r="12">
      <c r="A12" t="s">
        <v>30</v>
      </c>
      <c r="B12" t="s">
        <v>31</v>
      </c>
      <c r="C12" t="s">
        <v>32</v>
      </c>
      <c r="D12" s="4">
        <v>2.3</v>
      </c>
      <c r="E12" s="6">
        <f>D12*$B$2</f>
        <v>2.3</v>
      </c>
      <c r="F12" t="s">
        <v>29</v>
      </c>
      <c r="G12" s="8">
        <f>E12*16.12</f>
        <v>37.076</v>
      </c>
    </row>
    <row r="13">
      <c r="A13" t="s">
        <v>33</v>
      </c>
      <c r="B13" t="s">
        <v>34</v>
      </c>
      <c r="C13" t="s">
        <v>35</v>
      </c>
      <c r="D13" s="4">
        <v>0.5</v>
      </c>
      <c r="E13" s="6">
        <f>D13*$B$2</f>
        <v>0.5</v>
      </c>
      <c r="F13" t="s">
        <v>15</v>
      </c>
      <c r="G13" s="8">
        <f>E13*0.56</f>
        <v>0.28</v>
      </c>
    </row>
    <row r="14">
      <c r="A14" t="s">
        <v>36</v>
      </c>
      <c r="B14" t="s">
        <v>37</v>
      </c>
      <c r="C14" t="s">
        <v>38</v>
      </c>
      <c r="D14" s="4">
        <v>0.375</v>
      </c>
      <c r="E14" s="6">
        <f>D14*$B$2</f>
        <v>0.375</v>
      </c>
      <c r="F14" t="s">
        <v>15</v>
      </c>
      <c r="G14" s="8">
        <f>E14*0</f>
        <v>0</v>
      </c>
    </row>
    <row r="15">
      <c r="A15" t="s">
        <v>39</v>
      </c>
      <c r="B15" t="s">
        <v>40</v>
      </c>
      <c r="C15" t="s">
        <v>41</v>
      </c>
      <c r="D15" s="4">
        <v>0.15</v>
      </c>
      <c r="E15" s="6">
        <f>D15*$B$2</f>
        <v>0.15</v>
      </c>
      <c r="F15" t="s">
        <v>15</v>
      </c>
      <c r="G15" s="8">
        <f>E15*5.2</f>
        <v>0.78</v>
      </c>
    </row>
    <row r="16">
      <c r="A16" t="s">
        <v>42</v>
      </c>
      <c r="B16" t="s">
        <v>43</v>
      </c>
      <c r="C16" t="s">
        <v>44</v>
      </c>
      <c r="D16" s="4">
        <v>0.3</v>
      </c>
      <c r="E16" s="6">
        <f>D16*$B$2</f>
        <v>0.3</v>
      </c>
      <c r="F16" t="s">
        <v>45</v>
      </c>
      <c r="G16" s="8">
        <f>E16*4.5</f>
        <v>1.35</v>
      </c>
    </row>
    <row r="17">
      <c r="A17" t="s">
        <v>46</v>
      </c>
      <c r="B17" t="s">
        <v>47</v>
      </c>
      <c r="C17" t="s">
        <v>48</v>
      </c>
      <c r="D17" s="4">
        <v>0.0825</v>
      </c>
      <c r="E17" s="6">
        <f>D17*$B$2</f>
        <v>0.0825</v>
      </c>
      <c r="F17" t="s">
        <v>15</v>
      </c>
      <c r="G17" s="8">
        <f>E17*0.35</f>
        <v>0.028875</v>
      </c>
    </row>
    <row r="18">
      <c r="A18" t="s">
        <v>49</v>
      </c>
      <c r="B18" t="s">
        <v>50</v>
      </c>
      <c r="C18" t="s">
        <v>51</v>
      </c>
      <c r="D18" s="4">
        <v>0.075</v>
      </c>
      <c r="E18" s="6">
        <f>D18*$B$2</f>
        <v>0.075</v>
      </c>
      <c r="F18" t="s">
        <v>15</v>
      </c>
      <c r="G18" s="8">
        <f>E18*0.82</f>
        <v>0.0615</v>
      </c>
    </row>
    <row r="19">
      <c r="A19" t="s">
        <v>52</v>
      </c>
      <c r="B19" t="s">
        <v>53</v>
      </c>
      <c r="C19" t="s">
        <v>54</v>
      </c>
      <c r="D19" s="4">
        <v>0.2</v>
      </c>
      <c r="E19" s="6">
        <f>D19*$B$2</f>
        <v>0.2</v>
      </c>
      <c r="F19" t="s">
        <v>15</v>
      </c>
      <c r="G19" s="8">
        <f>E19*9.26</f>
        <v>1.852</v>
      </c>
    </row>
    <row r="20">
      <c r="A20" t="s">
        <v>55</v>
      </c>
      <c r="B20" t="s">
        <v>56</v>
      </c>
      <c r="C20" t="s">
        <v>54</v>
      </c>
      <c r="D20" s="4">
        <v>2.5</v>
      </c>
      <c r="E20" s="6">
        <f>D20*$B$2</f>
        <v>2.5</v>
      </c>
      <c r="F20" t="s">
        <v>15</v>
      </c>
      <c r="G20" s="8">
        <f>E20*2.92</f>
        <v>7.3</v>
      </c>
    </row>
    <row r="21">
      <c r="A21" t="s">
        <v>57</v>
      </c>
      <c r="B21" t="s">
        <v>58</v>
      </c>
      <c r="C21" t="s">
        <v>59</v>
      </c>
      <c r="D21" s="4">
        <v>2</v>
      </c>
      <c r="E21" s="6">
        <f>D21*$B$2</f>
        <v>2</v>
      </c>
      <c r="F21" t="s">
        <v>15</v>
      </c>
      <c r="G21" s="8">
        <f>E21*3.89</f>
        <v>7.78</v>
      </c>
    </row>
    <row r="22">
      <c r="A22" t="s">
        <v>60</v>
      </c>
      <c r="B22" t="s">
        <v>61</v>
      </c>
      <c r="C22" t="s">
        <v>59</v>
      </c>
      <c r="D22" s="4">
        <v>3</v>
      </c>
      <c r="E22" s="6">
        <f>D22*$B$2</f>
        <v>3</v>
      </c>
      <c r="F22" t="s">
        <v>15</v>
      </c>
      <c r="G22" s="8">
        <f>E22*3.85</f>
        <v>11.55</v>
      </c>
    </row>
    <row r="23">
      <c r="A23" t="s">
        <v>62</v>
      </c>
      <c r="B23" t="s">
        <v>63</v>
      </c>
      <c r="C23" t="s">
        <v>64</v>
      </c>
      <c r="D23" s="4">
        <v>20</v>
      </c>
      <c r="E23" s="6">
        <f>D23*$B$2</f>
        <v>20</v>
      </c>
      <c r="F23" t="s">
        <v>15</v>
      </c>
      <c r="G23" s="8">
        <f>E23*10.1</f>
        <v>202</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2"/>
      <c r="F3"/>
    </row>
    <row r="4">
      <c r="A4" t="s">
        <v>72</v>
      </c>
      <c r="B4">
        <v>3</v>
      </c>
      <c r="C4"/>
      <c r="D4" t="inlineStr" s="12">
        <is>
          <t>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t>
        </is>
      </c>
      <c r="E4" t="s" s="12"/>
      <c r="F4"/>
    </row>
    <row r="5">
      <c r="A5" t="s">
        <v>72</v>
      </c>
      <c r="B5">
        <v>4</v>
      </c>
      <c r="C5"/>
      <c r="D5" t="inlineStr" s="12">
        <is>
          <t>Preparer la garniture — Pendant la cuisson : Glacer a blanc les petits oignons grelots (voir la recette). Passer au four regle sur la position vapeur pendant 5 minutes, le bac perfore contenant les champignons. Reserver au chaud en attente d'utilisation.</t>
        </is>
      </c>
      <c r="E5" t="s" s="12"/>
      <c r="F5"/>
    </row>
    <row r="6">
      <c r="A6" t="s">
        <v>72</v>
      </c>
      <c r="B6">
        <v>5</v>
      </c>
      <c r="C6"/>
      <c r="D6" t="s" s="12">
        <v>73</v>
      </c>
      <c r="E6" t="s" s="12"/>
      <c r="F6"/>
    </row>
    <row r="7">
      <c r="A7" t="s">
        <v>72</v>
      </c>
      <c r="B7">
        <v>6</v>
      </c>
      <c r="C7"/>
      <c r="D7" t="inlineStr" s="12">
        <is>
          <t>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2"/>
      <c r="F7"/>
    </row>
    <row r="8">
      <c r="A8" t="s">
        <v>72</v>
      </c>
      <c r="B8">
        <v>7</v>
      </c>
      <c r="C8"/>
      <c r="D8" t="inlineStr" s="12">
        <is>
          <t>Dresser et servir — Dresser deux morceaux de veau sur une assiette, mettre la garniture en evidence sur la viande, et napper de sauce. Persiller au depart du plat. On peut ajouter deux rondelles de pain toastees.</t>
        </is>
      </c>
      <c r="E8" t="s" s="12"/>
      <c r="F8"/>
    </row>
    <row r="9">
      <c r="A9" t="s">
        <v>74</v>
      </c>
      <c r="B9">
        <v>1</v>
      </c>
      <c r="C9" t="s">
        <v>75</v>
      </c>
      <c r="D9" t="s" s="12">
        <v>76</v>
      </c>
      <c r="E9" t="s" s="12"/>
      <c r="F9"/>
    </row>
    <row r="10">
      <c r="A10" t="s">
        <v>77</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77</v>
      </c>
      <c r="B11">
        <v>2</v>
      </c>
      <c r="C11"/>
      <c r="D11" t="s" s="12">
        <v>78</v>
      </c>
      <c r="E11" t="s" s="12"/>
      <c r="F11"/>
    </row>
    <row r="12">
      <c r="A12" t="s">
        <v>77</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77</v>
      </c>
      <c r="B13">
        <v>4</v>
      </c>
      <c r="C13"/>
      <c r="D13" t="s" s="12">
        <v>79</v>
      </c>
      <c r="E13" t="s" s="12"/>
      <c r="F13"/>
    </row>
    <row r="14">
      <c r="A14" t="s">
        <v>77</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72</v>
      </c>
      <c r="C2" t="s">
        <v>84</v>
      </c>
      <c r="D2" s="6">
        <f>'Besoins'!$B$2*100</f>
        <v>100</v>
      </c>
      <c r="E2" t="s">
        <v>3</v>
      </c>
    </row>
    <row r="3">
      <c r="A3">
        <v>1</v>
      </c>
      <c r="B3" t="s">
        <v>85</v>
      </c>
      <c r="C3" t="s">
        <v>86</v>
      </c>
      <c r="D3" s="6">
        <f>'Besoins'!$B$2*20</f>
        <v>20</v>
      </c>
      <c r="E3" t="s">
        <v>15</v>
      </c>
    </row>
    <row r="4">
      <c r="A4">
        <v>1</v>
      </c>
      <c r="B4" t="s">
        <v>87</v>
      </c>
      <c r="C4" t="s">
        <v>86</v>
      </c>
      <c r="D4" s="6">
        <f>'Besoins'!$B$2*0.3</f>
        <v>0.3</v>
      </c>
      <c r="E4" t="s">
        <v>15</v>
      </c>
    </row>
    <row r="5">
      <c r="A5">
        <v>1</v>
      </c>
      <c r="B5" t="s">
        <v>88</v>
      </c>
      <c r="C5" t="s">
        <v>86</v>
      </c>
      <c r="D5" s="6">
        <f>'Besoins'!$B$2*2</f>
        <v>2</v>
      </c>
      <c r="E5" t="s">
        <v>15</v>
      </c>
    </row>
    <row r="6">
      <c r="A6">
        <v>1</v>
      </c>
      <c r="B6" t="s">
        <v>89</v>
      </c>
      <c r="C6" t="s">
        <v>86</v>
      </c>
      <c r="D6" s="6">
        <f>'Besoins'!$B$2*0.2</f>
        <v>0.2</v>
      </c>
      <c r="E6" t="s">
        <v>15</v>
      </c>
    </row>
    <row r="7">
      <c r="A7">
        <v>1</v>
      </c>
      <c r="B7" t="s">
        <v>90</v>
      </c>
      <c r="C7" t="s">
        <v>86</v>
      </c>
      <c r="D7" s="6">
        <f>'Besoins'!$B$2*0.045</f>
        <v>0.045</v>
      </c>
      <c r="E7" t="s">
        <v>15</v>
      </c>
    </row>
    <row r="8">
      <c r="A8">
        <v>1</v>
      </c>
      <c r="B8" t="s">
        <v>91</v>
      </c>
      <c r="C8" t="s">
        <v>86</v>
      </c>
      <c r="D8" s="6">
        <f>'Besoins'!$B$2*2.5</f>
        <v>2.5</v>
      </c>
      <c r="E8" t="s">
        <v>15</v>
      </c>
    </row>
    <row r="9">
      <c r="A9">
        <v>1</v>
      </c>
      <c r="B9" t="s">
        <v>92</v>
      </c>
      <c r="C9" t="s">
        <v>86</v>
      </c>
      <c r="D9" s="6">
        <f>'Besoins'!$B$2*0.2</f>
        <v>0.2</v>
      </c>
      <c r="E9" t="s">
        <v>15</v>
      </c>
    </row>
    <row r="10">
      <c r="A10">
        <v>1</v>
      </c>
      <c r="B10" t="s">
        <v>93</v>
      </c>
      <c r="C10" t="s">
        <v>86</v>
      </c>
      <c r="D10" s="6">
        <f>'Besoins'!$B$2*3</f>
        <v>3</v>
      </c>
      <c r="E10" t="s">
        <v>19</v>
      </c>
    </row>
    <row r="11">
      <c r="A11">
        <v>1</v>
      </c>
      <c r="B11" t="s">
        <v>94</v>
      </c>
      <c r="C11" t="s">
        <v>84</v>
      </c>
      <c r="D11" s="6">
        <f>'Besoins'!$B$2*15</f>
        <v>15</v>
      </c>
      <c r="E11" t="s">
        <v>19</v>
      </c>
    </row>
    <row r="12">
      <c r="A12">
        <v>2</v>
      </c>
      <c r="B12" t="s">
        <v>95</v>
      </c>
      <c r="C12" t="s">
        <v>86</v>
      </c>
      <c r="D12" s="6">
        <f>'Besoins'!$B$2*14.625</f>
        <v>14.625</v>
      </c>
      <c r="E12" t="s">
        <v>19</v>
      </c>
    </row>
    <row r="13">
      <c r="A13">
        <v>2</v>
      </c>
      <c r="B13" t="s">
        <v>96</v>
      </c>
      <c r="C13" t="s">
        <v>86</v>
      </c>
      <c r="D13" s="6">
        <f>'Besoins'!$B$2*0.375</f>
        <v>0.375</v>
      </c>
      <c r="E13" t="s">
        <v>15</v>
      </c>
    </row>
    <row r="14">
      <c r="A14">
        <v>1</v>
      </c>
      <c r="B14" t="s">
        <v>97</v>
      </c>
      <c r="C14" t="s">
        <v>86</v>
      </c>
      <c r="D14" s="6">
        <f>'Besoins'!$B$2*0.5</f>
        <v>0.5</v>
      </c>
      <c r="E14" t="s">
        <v>15</v>
      </c>
    </row>
    <row r="15">
      <c r="A15">
        <v>1</v>
      </c>
      <c r="B15" t="s">
        <v>98</v>
      </c>
      <c r="C15" t="s">
        <v>86</v>
      </c>
      <c r="D15" s="6">
        <f>'Besoins'!$B$2*0.075</f>
        <v>0.075</v>
      </c>
      <c r="E15" t="s">
        <v>15</v>
      </c>
    </row>
    <row r="16">
      <c r="A16">
        <v>1</v>
      </c>
      <c r="B16" t="s">
        <v>99</v>
      </c>
      <c r="C16" t="s">
        <v>86</v>
      </c>
      <c r="D16" s="6">
        <f>'Besoins'!$B$2*0.01</f>
        <v>0.01</v>
      </c>
      <c r="E16" t="s">
        <v>15</v>
      </c>
    </row>
    <row r="17">
      <c r="A17">
        <v>1</v>
      </c>
      <c r="B17" t="s">
        <v>100</v>
      </c>
      <c r="C17" t="s">
        <v>86</v>
      </c>
      <c r="D17" s="6">
        <f>'Besoins'!$B$2*2.3</f>
        <v>2.3</v>
      </c>
      <c r="E17" t="s">
        <v>15</v>
      </c>
    </row>
    <row r="18">
      <c r="A18">
        <v>1</v>
      </c>
      <c r="B18" t="s">
        <v>101</v>
      </c>
      <c r="C18" t="s">
        <v>84</v>
      </c>
      <c r="D18" s="6">
        <f>'Besoins'!$B$2*75</f>
        <v>75</v>
      </c>
      <c r="E18" t="s">
        <v>3</v>
      </c>
    </row>
    <row r="19">
      <c r="A19">
        <v>2</v>
      </c>
      <c r="B19" t="s">
        <v>102</v>
      </c>
      <c r="C19" t="s">
        <v>86</v>
      </c>
      <c r="D19" s="6">
        <f>'Besoins'!$B$2*3</f>
        <v>3</v>
      </c>
      <c r="E19" t="s">
        <v>15</v>
      </c>
    </row>
    <row r="20">
      <c r="A20">
        <v>2</v>
      </c>
      <c r="B20" t="s">
        <v>103</v>
      </c>
      <c r="C20" t="s">
        <v>86</v>
      </c>
      <c r="D20" s="6">
        <f>'Besoins'!$B$2*0.15</f>
        <v>0.15</v>
      </c>
      <c r="E20" t="s">
        <v>15</v>
      </c>
    </row>
    <row r="21">
      <c r="A21">
        <v>2</v>
      </c>
      <c r="B21" t="s">
        <v>104</v>
      </c>
      <c r="C21" t="s">
        <v>86</v>
      </c>
      <c r="D21" s="6">
        <f>'Besoins'!$B$2*0.075</f>
        <v>0.075</v>
      </c>
      <c r="E21" t="s">
        <v>15</v>
      </c>
    </row>
    <row r="22">
      <c r="A22">
        <v>2</v>
      </c>
      <c r="B22" t="s">
        <v>105</v>
      </c>
      <c r="C22" t="s">
        <v>86</v>
      </c>
      <c r="D22" s="6">
        <f>'Besoins'!$B$2*0.0075</f>
        <v>0.0075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106</v>
      </c>
      <c r="B1"/>
      <c r="C1"/>
      <c r="D1"/>
    </row>
    <row r="2">
      <c r="A2" t="str" s="13">
        <f>"GRO_CDC_103B · GRO.VIANDES · référence : "&amp;Besoins!B3&amp;" "&amp;Besoins!C3&amp;" · multiplicateur réglable sur la feuille ""Besoins"""</f>
        <v>GRO_CDC_103B · GRO.VIANDES · référence : 100 pc · multiplicateur réglable sur la feuille </v>
      </c>
      <c r="B2"/>
      <c r="C2"/>
      <c r="D2"/>
    </row>
    <row r="3">
      <c r="A3"/>
      <c r="B3"/>
      <c r="C3"/>
      <c r="D3"/>
    </row>
    <row r="4">
      <c r="A4" t="s" s="14">
        <v>107</v>
      </c>
      <c r="B4"/>
      <c r="C4"/>
      <c r="D4"/>
    </row>
    <row r="5">
      <c r="A5" t="s" s="15">
        <v>108</v>
      </c>
      <c r="B5" t="str" s="12">
        <f>Procedure!D2</f>
        <v>Mise en place du poste de travail — Verifier les DLC, peser les denrees, selectionner le materiel necessaire. Laver et desinfecter le materiel et le poste de travail en suivant les protocoles.</v>
      </c>
      <c r="C5"/>
      <c r="D5"/>
    </row>
    <row r="6">
      <c r="A6" t="s" s="15">
        <v>109</v>
      </c>
      <c r="B6" t="str" s="12">
        <f>Procedure!D3</f>
        <v>Preparations preliminaires — Deconditionner l'epaule de veau suivant la procedure. Parer et detailler en gros cubes d'environ 50g.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VEAU (épaule sans os) semi-paré U.E. sous-vide</v>
      </c>
      <c r="C7" s="6">
        <f>Besoins!E23</f>
        <v>20</v>
      </c>
      <c r="D7" t="str">
        <f>Besoins!F23</f>
        <v>kg</v>
      </c>
    </row>
    <row r="8">
      <c r="A8"/>
      <c r="B8" t="str">
        <f>Besoins!B16</f>
        <v>PERSIL simple France botte</v>
      </c>
      <c r="C8" s="6">
        <f>Besoins!E16</f>
        <v>0.3</v>
      </c>
      <c r="D8" t="str">
        <f>Besoins!F16</f>
        <v>kg</v>
      </c>
    </row>
    <row r="9">
      <c r="A9"/>
      <c r="B9" t="str">
        <f>Besoins!B7</f>
        <v>Triple concentré de tomate</v>
      </c>
      <c r="C9" s="6">
        <f>Besoins!E7</f>
        <v>0.2</v>
      </c>
      <c r="D9" t="str">
        <f>Besoins!F7</f>
        <v>kg</v>
      </c>
    </row>
    <row r="10">
      <c r="A10"/>
      <c r="B10" t="s">
        <v>110</v>
      </c>
      <c r="C10" s="6">
        <f>'Besoins'!$B$2*15</f>
        <v>15</v>
      </c>
      <c r="D10" t="s">
        <v>19</v>
      </c>
    </row>
    <row r="11">
      <c r="A11"/>
      <c r="B11" t="str">
        <f>Besoins!B12</f>
        <v>Champignons hôtel pieds morceaux boîte 5/1</v>
      </c>
      <c r="C11" s="6">
        <f>Besoins!E12</f>
        <v>2.3</v>
      </c>
      <c r="D11" t="str">
        <f>Besoins!F12</f>
        <v>kg</v>
      </c>
    </row>
    <row r="12">
      <c r="A12" t="s" s="15">
        <v>111</v>
      </c>
      <c r="B12" t="str" s="12">
        <f>Procedure!D4</f>
        <v>Marquer la cuisson — Dans la sauteuse, a l'huile, faire revenir les morceaux de veau sur toutes les faces jusqu'a coloration complete (ou saisir au four a chaleur seche a +200/250 degC, avec un bac de recuperation des graisses de cuisson dans le bas de l'echelle).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tres doux pendant 1h30 environ, pour attendrir le collagene de l'epaule et obtenir une viande fondante. Au terme de la cuisson atteindre la temperature de +85 degC a coeur. Respecter la procedure de fin de cuisson.</v>
      </c>
      <c r="C12"/>
      <c r="D12"/>
    </row>
    <row r="13">
      <c r="A13"/>
      <c r="B13" t="str">
        <f>Besoins!B21</f>
        <v>Oignons émincés surgelés</v>
      </c>
      <c r="C13" s="6">
        <f>Besoins!E21</f>
        <v>2</v>
      </c>
      <c r="D13" t="str">
        <f>Besoins!F21</f>
        <v>kg</v>
      </c>
    </row>
    <row r="14">
      <c r="A14"/>
      <c r="B14" t="str">
        <f>Besoins!B19</f>
        <v>Ail haché IQF</v>
      </c>
      <c r="C14" s="6">
        <f>Besoins!E19</f>
        <v>0.2</v>
      </c>
      <c r="D14" t="str">
        <f>Besoins!F19</f>
        <v>kg</v>
      </c>
    </row>
    <row r="15">
      <c r="A15"/>
      <c r="B15" t="str">
        <f>Besoins!B10</f>
        <v>Herbes de Provence</v>
      </c>
      <c r="C15" s="6">
        <f>Besoins!E10</f>
        <v>0.045</v>
      </c>
      <c r="D15" t="str">
        <f>Besoins!F10</f>
        <v>kg</v>
      </c>
    </row>
    <row r="16">
      <c r="A16"/>
      <c r="B16" t="str">
        <f>Besoins!B20</f>
        <v>Tomates en dés surgelées IQF</v>
      </c>
      <c r="C16" s="6">
        <f>Besoins!E20</f>
        <v>2.5</v>
      </c>
      <c r="D16" t="str">
        <f>Besoins!F20</f>
        <v>kg</v>
      </c>
    </row>
    <row r="17">
      <c r="A17"/>
      <c r="B17" t="str">
        <f>Besoins!B11</f>
        <v>Vin blanc bib 10L UE</v>
      </c>
      <c r="C17" s="6">
        <f>Besoins!E11</f>
        <v>3</v>
      </c>
      <c r="D17" t="str">
        <f>Besoins!F11</f>
        <v>lt</v>
      </c>
    </row>
    <row r="18">
      <c r="A18"/>
      <c r="B18" t="str">
        <f>Besoins!B13</f>
        <v>Farine de blé T55</v>
      </c>
      <c r="C18" s="6">
        <f>Besoins!E13</f>
        <v>0.5</v>
      </c>
      <c r="D18" t="str">
        <f>Besoins!F13</f>
        <v>kg</v>
      </c>
    </row>
    <row r="19">
      <c r="A19"/>
      <c r="B19" t="s">
        <v>112</v>
      </c>
      <c r="C19" s="6">
        <f>'Besoins'!$B$2*0.075</f>
        <v>0.075</v>
      </c>
      <c r="D19" t="s">
        <v>15</v>
      </c>
    </row>
    <row r="20">
      <c r="A20"/>
      <c r="B20" t="str">
        <f>Besoins!B9</f>
        <v>Poivre noir moulu</v>
      </c>
      <c r="C20" s="6">
        <f>Besoins!E9</f>
        <v>0.01</v>
      </c>
      <c r="D20" t="str">
        <f>Besoins!F9</f>
        <v>kg</v>
      </c>
    </row>
    <row r="21">
      <c r="A21" t="s" s="15">
        <v>113</v>
      </c>
      <c r="B21" t="str" s="12">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114</v>
      </c>
      <c r="C22" s="6">
        <f>'Besoins'!$B$2*75</f>
        <v>75</v>
      </c>
      <c r="D22" t="s">
        <v>3</v>
      </c>
    </row>
    <row r="23">
      <c r="A23" t="s" s="15">
        <v>115</v>
      </c>
      <c r="B23" t="str" s="12">
        <f>Procedure!D6</f>
        <v>Decanter la viande — Decanter les morceaux de viande dans 4 bacs GN 1/1 H 100. Ajouter la garniture.</v>
      </c>
      <c r="C23"/>
      <c r="D23"/>
    </row>
    <row r="24">
      <c r="A24" t="s" s="15">
        <v>116</v>
      </c>
      <c r="B24" t="str" s="12">
        <f>Procedure!D7</f>
        <v>Terminer le veau Marengo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5">
        <v>117</v>
      </c>
      <c r="B25" t="str" s="12">
        <f>Procedure!D8</f>
        <v>Dresser et servir — Dresser deux morceaux de veau sur une assiette, mettre la garniture en evidence sur la viande, et napper de sauce. Persiller au depart du plat. On peut ajouter deux rondelles de pain toastees.</v>
      </c>
      <c r="C25"/>
      <c r="D25"/>
    </row>
    <row r="26">
      <c r="A26"/>
      <c r="B26"/>
      <c r="C26"/>
      <c r="D26"/>
    </row>
    <row r="27">
      <c r="A27" t="s" s="14">
        <v>118</v>
      </c>
      <c r="B27"/>
      <c r="C27"/>
      <c r="D27"/>
    </row>
    <row r="28">
      <c r="A28" t="s" s="15">
        <v>108</v>
      </c>
      <c r="B28" t="str" s="12">
        <f>"[DISSOUDRE] "&amp;Procedure!D9</f>
        <v>[DISSOUDRE] Délayer la poudre dans l'eau froide en fouettant, puis porter à ébullition en remuant régulièrement.</v>
      </c>
      <c r="C28"/>
      <c r="D28"/>
    </row>
    <row r="29">
      <c r="A29"/>
      <c r="B29" t="str">
        <f>Besoins!B8</f>
        <v>EAU</v>
      </c>
      <c r="C29" s="6">
        <f>Besoins!E8</f>
        <v>14.625</v>
      </c>
      <c r="D29" t="str">
        <f>Besoins!F8</f>
        <v>lt</v>
      </c>
    </row>
    <row r="30">
      <c r="A30"/>
      <c r="B30" t="str">
        <f>Besoins!B14</f>
        <v>Fonds Brun Lié (Knorr Professional)</v>
      </c>
      <c r="C30" s="6">
        <f>Besoins!E14</f>
        <v>0.375</v>
      </c>
      <c r="D30" t="str">
        <f>Besoins!F14</f>
        <v>kg</v>
      </c>
    </row>
    <row r="31">
      <c r="A31"/>
      <c r="B31"/>
      <c r="C31"/>
      <c r="D31"/>
    </row>
    <row r="32">
      <c r="A32" t="s" s="14">
        <v>119</v>
      </c>
      <c r="B32"/>
      <c r="C32"/>
      <c r="D32"/>
    </row>
    <row r="33">
      <c r="A33" t="s" s="15">
        <v>108</v>
      </c>
      <c r="B33" t="str" s="12">
        <f>Procedure!D10</f>
        <v>Mise en place du poste de travail — Verifier les DLC, peser les denrees, selectionner le materiel necessaire. Laver et desinfecter le materiel et le poste de travail en suivant les protocoles.</v>
      </c>
      <c r="C33"/>
      <c r="D33"/>
    </row>
    <row r="34">
      <c r="A34" t="s" s="15">
        <v>109</v>
      </c>
      <c r="B34" t="str" s="12">
        <f>Procedure!D11</f>
        <v>Preparations preliminaires — Deconditionner les petits oignons grelots suivant la procedure. Dans une calotte, faire fondre le beurre.</v>
      </c>
      <c r="C34"/>
      <c r="D34"/>
    </row>
    <row r="35">
      <c r="A35"/>
      <c r="B35" t="str">
        <f>Besoins!B22</f>
        <v>Petits oignons blancs surgelés</v>
      </c>
      <c r="C35" s="6">
        <f>Besoins!E22</f>
        <v>3</v>
      </c>
      <c r="D35" t="str">
        <f>Besoins!F22</f>
        <v>kg</v>
      </c>
    </row>
    <row r="36">
      <c r="A36"/>
      <c r="B36" t="str">
        <f>Besoins!B15</f>
        <v>Beurre doux 82% MG plaquette</v>
      </c>
      <c r="C36" s="6">
        <f>Besoins!E15</f>
        <v>0.15</v>
      </c>
      <c r="D36" t="str">
        <f>Besoins!F15</f>
        <v>kg</v>
      </c>
    </row>
    <row r="37">
      <c r="A37" t="s" s="15">
        <v>111</v>
      </c>
      <c r="B37"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6">
        <f>Besoins!E18</f>
        <v>0.075</v>
      </c>
      <c r="D38" t="str">
        <f>Besoins!F18</f>
        <v>kg</v>
      </c>
    </row>
    <row r="39">
      <c r="A39"/>
      <c r="B39" t="s">
        <v>112</v>
      </c>
      <c r="C39" s="6">
        <f>'Besoins'!$B$2*0.0075</f>
        <v>0.0075</v>
      </c>
      <c r="D39" t="s">
        <v>15</v>
      </c>
    </row>
    <row r="40">
      <c r="A40" t="s" s="15">
        <v>113</v>
      </c>
      <c r="B40" t="str" s="12">
        <f>Procedure!D13</f>
        <v>Decanter — Debarrasser delicatement les petits oignons directement sur le plat a garnir, ou bien reserver dans le bac de cuisson en attente d'utilisation.</v>
      </c>
      <c r="C40"/>
      <c r="D40"/>
    </row>
    <row r="41">
      <c r="A41" t="s" s="15">
        <v>115</v>
      </c>
      <c r="B41"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6">
        <v>120</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2026-09-15T20:23:40Z</dcterms:created>
  <dc:title>VEAU MARENGO</dc:title>
  <dc:subject/>
  <dc:creator>CUIS.web</dc:creator>
  <cp:lastModifiedBy/>
  <cp:keywords/>
  <dc:description>Export automatique — moteur récursif d'origine : Bernard Vandendaele</dc:description>
  <cp:category/>
  <dc:language>en-US</dc:language>
  <dcterms:modified xsi:type="dcterms:W3CDTF">2026-09-15T20:23:40Z</dcterms:modified>
  <cp:revision>1</cp:revision>
</cp:coreProperties>
</file>