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<sst xmlns="http://schemas.openxmlformats.org/spreadsheetml/2006/main" count="120" uniqueCount="120">
  <si>
    <t>Besoins matière</t>
  </si>
  <si>
    <t>Multiplicateur souhaité</t>
  </si>
  <si>
    <t>Quantité de référence</t>
  </si>
  <si>
    <t>pc</t>
  </si>
  <si>
    <t>Quantité obtenue</t>
  </si>
  <si>
    <t>Code</t>
  </si>
  <si>
    <t>Matière première</t>
  </si>
  <si>
    <t>Classe</t>
  </si>
  <si>
    <t>Base (×1, modifiable)</t>
  </si>
  <si>
    <t>Quantité</t>
  </si>
  <si>
    <t>Unité</t>
  </si>
  <si>
    <t>Coût H.T.</t>
  </si>
  <si>
    <t>00001408</t>
  </si>
  <si>
    <t>emmental râpé 45% MG sachet</t>
  </si>
  <si>
    <t>Matières premières</t>
  </si>
  <si>
    <t>kg</t>
  </si>
  <si>
    <t>00001430</t>
  </si>
  <si>
    <t>lait UHT 1/2 écrémé longue conservation</t>
  </si>
  <si>
    <t>lt</t>
  </si>
  <si>
    <t>DUXELLES-SECHE</t>
  </si>
  <si>
    <t>Duxelles de champignons dehydratee</t>
  </si>
  <si>
    <t>Légumes et aromates déshydratés</t>
  </si>
  <si>
    <t>GLUTAMATE-MSG</t>
  </si>
  <si>
    <t>Glutamate monosodique E621 (exhausteur de gout)</t>
  </si>
  <si>
    <t>Épices en poudre et graines</t>
  </si>
  <si>
    <t>EPI-MUSCADE-POW</t>
  </si>
  <si>
    <t>Noix de muscade moulue</t>
  </si>
  <si>
    <t>EPI-PAPRIKA</t>
  </si>
  <si>
    <t>Paprika en poudre</t>
  </si>
  <si>
    <t>EPI-POIVRE-NOIR</t>
  </si>
  <si>
    <t>Poivre noir moulu</t>
  </si>
  <si>
    <t>FAR-T55</t>
  </si>
  <si>
    <t>Farine de blé T55</t>
  </si>
  <si>
    <t>Farines de blé</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</si>
  <si>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</si>
  <si>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</si>
  <si>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</si>
  <si>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</si>
  <si>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</si>
  <si>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</si>
  <si>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</si>
  <si>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</si>
  <si>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</si>
  <si>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</si>
  <si>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</si>
  <si>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</si>
  <si>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</si>
  <si>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</si>
  <si>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</si>
  <si>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</si>
  <si>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</si>
  <si>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</si>
  <si>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</si>
  <si>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</si>
  <si>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RNMS00780</t>
  </si>
  <si>
    <t>Oignons émincés surgelés</t>
  </si>
  <si>
    <t>Légumes surgelés</t>
  </si>
  <si>
    <t>RNM1120156</t>
  </si>
  <si>
    <t>DINDE (filet) France standard</t>
  </si>
  <si>
    <t>Volailles</t>
  </si>
  <si>
    <t>Total</t>
  </si>
  <si>
    <t>Recette</t>
  </si>
  <si>
    <t>#</t>
  </si>
  <si>
    <t>Verbe</t>
  </si>
  <si>
    <t>Étape</t>
  </si>
  <si>
    <t>Précision technique</t>
  </si>
  <si>
    <t>Durée</t>
  </si>
  <si>
    <t>FILETS DE DINDE FAÇON MAINTENON</t>
  </si>
  <si>
    <t>MARQUAGE VAPEUR MAISON [E621] (AIDE A ROTIR) - VERSION CLASSIQUE - Alternative naturelle existe</t>
  </si>
  <si>
    <t>ROUX BLANC</t>
  </si>
  <si>
    <t>METTRE EN PLACE</t>
  </si>
  <si>
    <t>Mettre en place le poste de travail — Peser, mesurer, contrôler les denrées. Tamiser la farine. Découper le beurre en parcelles.</t>
  </si>
  <si>
    <t>ÉTUVER</t>
  </si>
  <si>
    <t>RÉDUIRE</t>
  </si>
  <si>
    <t>3 à 4 min</t>
  </si>
  <si>
    <t>REFROIDIR</t>
  </si>
  <si>
    <t>Niveau</t>
  </si>
  <si>
    <t>Composant</t>
  </si>
  <si>
    <t>Type</t>
  </si>
  <si>
    <t>Quantité (× multiplicateur, voir feuille Besoins)</t>
  </si>
  <si>
    <t>recette</t>
  </si>
  <si>
    <t xml:space="preserve">    ↳ DINDE (filet) France standard</t>
  </si>
  <si>
    <t>matiere</t>
  </si>
  <si>
    <t xml:space="preserve">    ↳ MARQUAGE VAPEUR MAISON [E621] (AIDE A ROTIR) - VERSION CLASSIQUE - Alternative naturelle existe</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</si>
  <si>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</si>
  <si>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</si>
  <si>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</si>
  <si>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</si>
  <si>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</si>
  <si>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emmental râpé 45% MG sachet</t>
  </si>
  <si>
    <t xml:space="preserve">    ↳ lait UHT 1/2 écrémé longue conservation</t>
  </si>
  <si>
    <t xml:space="preserve">    ↳ Duxelles de champignons déshydratée, boîte (pièce) (conv.)</t>
  </si>
  <si>
    <t>conversion</t>
  </si>
  <si>
    <t xml:space="preserve">    ↳ Oignons émincés surgelés</t>
  </si>
  <si>
    <t xml:space="preserve">    ↳ Glace de viande</t>
  </si>
  <si>
    <t xml:space="preserve">    ↳ Crème fraîche liquide 15% MG allégée</t>
  </si>
  <si>
    <t xml:space="preserve">    ↳ Sel fin de cuisine</t>
  </si>
  <si>
    <t xml:space="preserve">    ↳ Poivre noir moulu</t>
  </si>
  <si>
    <t xml:space="preserve">    ↳ Noix de muscade moulue</t>
  </si>
  <si>
    <t xml:space="preserve">    ↳ Beurre doux 82% MG plaquette</t>
  </si>
  <si>
    <t xml:space="preserve">    ↳ ROUX BLANC</t>
  </si>
  <si>
    <t xml:space="preserve">        ↳ Beurre de cuisine bloc 10 kg</t>
  </si>
  <si>
    <t xml:space="preserve">        ↳ Farine de blé T55</t>
  </si>
  <si>
    <t>Fiche technique — FILETS DE DINDE FAÇON MAINTENON</t>
  </si>
  <si>
    <t>FILETS DE DINDE FAÇON MAINTENON  GRO_CDC_100</t>
  </si>
  <si>
    <t>1.</t>
  </si>
  <si>
    <t>2.</t>
  </si>
  <si>
    <t>3.</t>
  </si>
  <si>
    <t xml:space="preserve">    Duxelles de champignons déshydratée, boîte (pièce) (conv.)</t>
  </si>
  <si>
    <t>4.</t>
  </si>
  <si>
    <t xml:space="preserve">    ROUX BLANC</t>
  </si>
  <si>
    <t>5.</t>
  </si>
  <si>
    <t xml:space="preserve">    MARQUAGE VAPEUR MAISON [E621] (AIDE A ROTIR) - VERSION CLASSIQUE - Alternative naturelle existe</t>
  </si>
  <si>
    <t>6.</t>
  </si>
  <si>
    <t xml:space="preserve">    Sel fin de cuisine</t>
  </si>
  <si>
    <t>7.</t>
  </si>
  <si>
    <t>8.</t>
  </si>
  <si>
    <t>↳ MARQUAGE VAPEUR MAISON [E621] (AIDE A ROTIR) - VERSION CLASSIQUE - Alternative naturelle existe  GRO_MARQ_VAPEUR</t>
  </si>
  <si>
    <t>↳ ROUX BLANC  GRO_CDR_B280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</si>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</sst>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v>
      </c>
      <c r="E7" s="6">
        <f>D7*$B$2</f>
        <v>1</v>
      </c>
      <c r="F7" t="s">
        <v>15</v>
      </c>
      <c r="G7" s="9">
        <f>E7*7.7</f>
        <v>7.7</v>
      </c>
    </row>
    <row r="8">
      <c r="A8" t="s" s="8">
        <v>16</v>
      </c>
      <c r="B8" t="s">
        <v>17</v>
      </c>
      <c r="C8" t="s">
        <v>14</v>
      </c>
      <c r="D8" s="4">
        <v>12</v>
      </c>
      <c r="E8" s="6">
        <f>D8*$B$2</f>
        <v>12</v>
      </c>
      <c r="F8" t="s">
        <v>18</v>
      </c>
      <c r="G8" s="9">
        <f>E8*0.143</f>
        <v>1.716</v>
      </c>
    </row>
    <row r="9">
      <c r="A9" t="s">
        <v>19</v>
      </c>
      <c r="B9" t="s">
        <v>20</v>
      </c>
      <c r="C9" t="s">
        <v>21</v>
      </c>
      <c r="D9" s="4">
        <v>1</v>
      </c>
      <c r="E9" s="6">
        <f>D9*$B$2</f>
        <v>1</v>
      </c>
      <c r="F9" t="s">
        <v>15</v>
      </c>
      <c r="G9" s="9">
        <f>E9*15</f>
        <v>15</v>
      </c>
    </row>
    <row r="10">
      <c r="A10" t="s">
        <v>22</v>
      </c>
      <c r="B10" t="s">
        <v>23</v>
      </c>
      <c r="C10" t="s">
        <v>24</v>
      </c>
      <c r="D10" s="4">
        <v>0.021</v>
      </c>
      <c r="E10" s="6">
        <f>D10*$B$2</f>
        <v>0.021</v>
      </c>
      <c r="F10" t="s">
        <v>15</v>
      </c>
      <c r="G10" s="9">
        <f>E10*9.9</f>
        <v>0.2079</v>
      </c>
    </row>
    <row r="11">
      <c r="A11" t="s">
        <v>25</v>
      </c>
      <c r="B11" t="s">
        <v>26</v>
      </c>
      <c r="C11" t="s">
        <v>24</v>
      </c>
      <c r="D11" s="4">
        <v>0.003</v>
      </c>
      <c r="E11" s="6">
        <f>D11*$B$2</f>
        <v>0.003</v>
      </c>
      <c r="F11" t="s">
        <v>15</v>
      </c>
      <c r="G11" s="9">
        <f>E11*20</f>
        <v>0.06</v>
      </c>
    </row>
    <row r="12">
      <c r="A12" t="s">
        <v>27</v>
      </c>
      <c r="B12" t="s">
        <v>28</v>
      </c>
      <c r="C12" t="s">
        <v>24</v>
      </c>
      <c r="D12" s="4">
        <v>0.12</v>
      </c>
      <c r="E12" s="6">
        <f>D12*$B$2</f>
        <v>0.12</v>
      </c>
      <c r="F12" t="s">
        <v>15</v>
      </c>
      <c r="G12" s="9">
        <f>E12*9.5</f>
        <v>1.14</v>
      </c>
    </row>
    <row r="13">
      <c r="A13" t="s">
        <v>29</v>
      </c>
      <c r="B13" t="s">
        <v>30</v>
      </c>
      <c r="C13" t="s">
        <v>24</v>
      </c>
      <c r="D13" s="4">
        <v>0.007</v>
      </c>
      <c r="E13" s="6">
        <f>D13*$B$2</f>
        <v>0.007</v>
      </c>
      <c r="F13" t="s">
        <v>15</v>
      </c>
      <c r="G13" s="9">
        <f>E13*12.5</f>
        <v>0.0875</v>
      </c>
    </row>
    <row r="14">
      <c r="A14" t="s">
        <v>31</v>
      </c>
      <c r="B14" t="s">
        <v>32</v>
      </c>
      <c r="C14" t="s">
        <v>33</v>
      </c>
      <c r="D14" s="4">
        <v>0.9</v>
      </c>
      <c r="E14" s="6">
        <f>D14*$B$2</f>
        <v>0.9</v>
      </c>
      <c r="F14" t="s">
        <v>15</v>
      </c>
      <c r="G14" s="9">
        <f>E14*0.56</f>
        <v>0.504</v>
      </c>
    </row>
    <row r="15">
      <c r="A15" t="s">
        <v>34</v>
      </c>
      <c r="B15" t="s">
        <v>35</v>
      </c>
      <c r="C15" t="s">
        <v>36</v>
      </c>
      <c r="D15" s="4">
        <v>0.1</v>
      </c>
      <c r="E15" s="6">
        <f>D15*$B$2</f>
        <v>0.1</v>
      </c>
      <c r="F15" t="s">
        <v>15</v>
      </c>
      <c r="G15" s="9">
        <f>E15*55</f>
        <v>5.5</v>
      </c>
    </row>
    <row r="16">
      <c r="A16" t="s">
        <v>37</v>
      </c>
      <c r="B16" t="s">
        <v>38</v>
      </c>
      <c r="C16" t="s">
        <v>39</v>
      </c>
      <c r="D16" s="4">
        <v>0.06</v>
      </c>
      <c r="E16" s="6">
        <f>D16*$B$2</f>
        <v>0.06</v>
      </c>
      <c r="F16" t="s">
        <v>15</v>
      </c>
      <c r="G16" s="9">
        <f>E16*1.6</f>
        <v>0.096</v>
      </c>
    </row>
    <row r="17">
      <c r="A17" t="s">
        <v>40</v>
      </c>
      <c r="B17" t="s">
        <v>41</v>
      </c>
      <c r="C17" t="s">
        <v>42</v>
      </c>
      <c r="D17" s="4">
        <v>0.054</v>
      </c>
      <c r="E17" s="6">
        <f>D17*$B$2</f>
        <v>0.054</v>
      </c>
      <c r="F17" t="s">
        <v>18</v>
      </c>
      <c r="G17" s="9">
        <f>E17*1.05</f>
        <v>0.0567</v>
      </c>
    </row>
    <row r="18">
      <c r="A18" t="s">
        <v>43</v>
      </c>
      <c r="B18" t="s">
        <v>44</v>
      </c>
      <c r="C18" t="s">
        <v>45</v>
      </c>
      <c r="D18" s="4">
        <v>0.9</v>
      </c>
      <c r="E18" s="6">
        <f>D18*$B$2</f>
        <v>0.9</v>
      </c>
      <c r="F18" t="s">
        <v>15</v>
      </c>
      <c r="G18" s="9">
        <f>E18*4.9</f>
        <v>4.41</v>
      </c>
    </row>
    <row r="19">
      <c r="A19" t="s">
        <v>46</v>
      </c>
      <c r="B19" t="s">
        <v>47</v>
      </c>
      <c r="C19" t="s">
        <v>45</v>
      </c>
      <c r="D19" s="4">
        <v>0.3</v>
      </c>
      <c r="E19" s="6">
        <f>D19*$B$2</f>
        <v>0.3</v>
      </c>
      <c r="F19" t="s">
        <v>15</v>
      </c>
      <c r="G19" s="9">
        <f>E19*5.2</f>
        <v>1.56</v>
      </c>
    </row>
    <row r="20">
      <c r="A20" t="s">
        <v>48</v>
      </c>
      <c r="B20" t="s">
        <v>49</v>
      </c>
      <c r="C20" t="s">
        <v>50</v>
      </c>
      <c r="D20" s="4">
        <v>3</v>
      </c>
      <c r="E20" s="6">
        <f>D20*$B$2</f>
        <v>3</v>
      </c>
      <c r="F20" t="s">
        <v>18</v>
      </c>
      <c r="G20" s="9">
        <f>E20*2.2</f>
        <v>6.6</v>
      </c>
    </row>
    <row r="21">
      <c r="A21" t="s">
        <v>51</v>
      </c>
      <c r="B21" t="s">
        <v>52</v>
      </c>
      <c r="C21" t="s">
        <v>53</v>
      </c>
      <c r="D21" s="4">
        <v>0.118</v>
      </c>
      <c r="E21" s="6">
        <f>D21*$B$2</f>
        <v>0.118</v>
      </c>
      <c r="F21" t="s">
        <v>15</v>
      </c>
      <c r="G21" s="9">
        <f>E21*0.35</f>
        <v>0.0413</v>
      </c>
    </row>
    <row r="22">
      <c r="A22" t="s">
        <v>54</v>
      </c>
      <c r="B22" t="s">
        <v>55</v>
      </c>
      <c r="C22" t="s">
        <v>56</v>
      </c>
      <c r="D22" s="4">
        <v>2.5</v>
      </c>
      <c r="E22" s="6">
        <f>D22*$B$2</f>
        <v>2.5</v>
      </c>
      <c r="F22" t="s">
        <v>15</v>
      </c>
      <c r="G22" s="9">
        <f>E22*3.89</f>
        <v>9.725</v>
      </c>
    </row>
    <row r="23">
      <c r="A23" t="s">
        <v>57</v>
      </c>
      <c r="B23" t="s">
        <v>58</v>
      </c>
      <c r="C23" t="s">
        <v>59</v>
      </c>
      <c r="D23" s="4">
        <v>13</v>
      </c>
      <c r="E23" s="6">
        <f>D23*$B$2</f>
        <v>13</v>
      </c>
      <c r="F23" t="s">
        <v>15</v>
      </c>
      <c r="G23" s="9">
        <f>E23*8.7</f>
        <v>113.1</v>
      </c>
    </row>
    <row r="24">
      <c r="A24"/>
      <c r="B24"/>
      <c r="C24"/>
      <c r="D24"/>
      <c r="E24"/>
      <c r="F24" t="s" s="10">
        <v>60</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61</v>
      </c>
      <c r="B1" t="s" s="7">
        <v>62</v>
      </c>
      <c r="C1" t="s" s="7">
        <v>63</v>
      </c>
      <c r="D1" t="s" s="7">
        <v>64</v>
      </c>
      <c r="E1" t="s" s="7">
        <v>65</v>
      </c>
      <c r="F1" t="s" s="7">
        <v>66</v>
      </c>
    </row>
    <row r="2">
      <c r="A2" t="s">
        <v>67</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67</v>
      </c>
      <c r="B3">
        <v>2</v>
      </c>
      <c r="C3"/>
      <c r="D3" t="inlineStr" s="12">
        <is>
          <t>Preparations preliminaires — Deconditionner les filets de dinde suivant la procedure. Reserver au froid dans un bac GN 2/1 H 150 muni d'une grille egouttoir. Couvrir.</t>
        </is>
      </c>
      <c r="E3" t="s" s="12"/>
      <c r="F3"/>
    </row>
    <row r="4">
      <c r="A4" t="s">
        <v>67</v>
      </c>
      <c r="B4">
        <v>3</v>
      </c>
      <c r="C4"/>
      <c r="D4" t="inlineStr" s="12">
        <is>
          <t>Rehydrater la duxelles de champignons — Dans un rondeau, realiser la duxelles de champignons en se reportant aux recommandations du fabricant. Reserver au chaud en attente d'utilisation, dans le rondeau qui servira ulterieurement a la confection de la sauce duxelles.</t>
        </is>
      </c>
      <c r="E4" t="s" s="12"/>
      <c r="F4"/>
    </row>
    <row r="5">
      <c r="A5" t="s">
        <v>67</v>
      </c>
      <c r="B5">
        <v>4</v>
      </c>
      <c r="C5"/>
      <c r="D5" t="inlineStr" s="12">
        <is>
          <t>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t>
        </is>
      </c>
      <c r="E5" t="s" s="12"/>
      <c r="F5"/>
    </row>
    <row r="6">
      <c r="A6" t="s">
        <v>67</v>
      </c>
      <c r="B6">
        <v>5</v>
      </c>
      <c r="C6"/>
      <c r="D6" t="inlineStr" s="12">
        <is>
          <t>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t>
        </is>
      </c>
      <c r="E6" t="s" s="12"/>
      <c r="F6"/>
    </row>
    <row r="7">
      <c r="A7" t="s">
        <v>67</v>
      </c>
      <c r="B7">
        <v>6</v>
      </c>
      <c r="C7"/>
      <c r="D7" t="inlineStr" s="12">
        <is>
          <t>Confectionner la sauce soubise et la sauce duxelles — Porter a ebullition le lait. Verser le lait bouillant sur le roux froid "soubise". Melanger au fouet. Saler, poivrer et muscader la sauce. Laisser cuire a feu doux tout en remuant la sauce. Mixer la sauce pour la rendre onctueuse et fine, mais qui restera toutefois un peu epaisse. Dans le rondeau contenant la duxelles, ajouter 6 litres de sauce. Melanger. Reserver au chaud. Ajouter la creme fraiche au reste de la sauce bechamel soubisee. Corser le gout de la sauce en ajoutant le concentre de volaille. Monter la sauce au mixeur. Rectifier l'assaisonnement. Reserver au chaud en attente d'utilisation.</t>
        </is>
      </c>
      <c r="E7" t="s" s="12"/>
      <c r="F7"/>
    </row>
    <row r="8">
      <c r="A8" t="s">
        <v>67</v>
      </c>
      <c r="B8">
        <v>7</v>
      </c>
      <c r="C8"/>
      <c r="D8" t="inlineStr" s="12">
        <is>
          <t>Dresser les portions de filets de dinde — Repartir la sauce duxelles dans le fond de 4 bacs GN 1/1 H 65. Disposer les tranches de filet sur le fond des bacs enduits de sauce duxelles. Napper les tranches avec la sauce "soubisee". Parsemer de l'emmenthal rape la surface des bacs. Gratiner legerement au four quelques instants. Respecter la procedure de fin de cuisson. Stocker en armoire chaude et maintenir a la temperature de +63 degC en attente de consommation.</t>
        </is>
      </c>
      <c r="E8" t="s" s="12"/>
      <c r="F8"/>
    </row>
    <row r="9">
      <c r="A9" t="s">
        <v>67</v>
      </c>
      <c r="B9">
        <v>8</v>
      </c>
      <c r="C9"/>
      <c r="D9" t="inlineStr" s="12">
        <is>
          <t>Servir — Servir les tranches de filet de dinde avec de la sauce duxelles et de la sauce soubisee gratinee. Accompagner de pommes de terre sautees, de pates, de riz, de gratin de legumes divers, etc.</t>
        </is>
      </c>
      <c r="E9" t="s" s="12"/>
      <c r="F9"/>
    </row>
    <row r="10">
      <c r="A10" t="s">
        <v>68</v>
      </c>
      <c r="B10">
        <v>1</v>
      </c>
      <c r="C10"/>
      <c r="D10" t="inlineStr" s="12">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10" t="s" s="12"/>
      <c r="F10"/>
    </row>
    <row r="11">
      <c r="A11" t="s">
        <v>69</v>
      </c>
      <c r="B11">
        <v>1</v>
      </c>
      <c r="C11" t="s">
        <v>70</v>
      </c>
      <c r="D11" t="s" s="12">
        <v>71</v>
      </c>
      <c r="E11" t="s" s="12"/>
      <c r="F11"/>
    </row>
    <row r="12">
      <c r="A12" t="s">
        <v>69</v>
      </c>
      <c r="B12">
        <v>2</v>
      </c>
      <c r="C12" t="s">
        <v>72</v>
      </c>
      <c r="D12" t="inlineStr" s="12">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2"/>
      <c r="F12"/>
    </row>
    <row r="13">
      <c r="A13" t="s">
        <v>69</v>
      </c>
      <c r="B13">
        <v>3</v>
      </c>
      <c r="C13" t="s">
        <v>73</v>
      </c>
      <c r="D13" t="inlineStr" s="12">
        <is>
          <t>Cuire le roux blanc — Cuire très doucement à feu réduit, sans arrêter de mélanger à la spatule en exoglass, jusqu'à ce qu'il blanchisse et devienne mousseux : on dit alors qu'il « fleurit » (3 à 4 min).</t>
        </is>
      </c>
      <c r="E13" t="s" s="12">
        <v>74</v>
      </c>
      <c r="F13"/>
    </row>
    <row r="14">
      <c r="A14" t="s">
        <v>69</v>
      </c>
      <c r="B14">
        <v>4</v>
      </c>
      <c r="C14" t="s">
        <v>75</v>
      </c>
      <c r="D14" t="inlineStr" s="12">
        <is>
          <t>Arrêter la cuisson — Retirer immédiatement la sauteuse du feu et refroidir rapidement le roux. Si nécessaire, plonger le fond de la sauteuse dans une plaque ou une calotte contenant de l'eau froide.</t>
        </is>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67</v>
      </c>
      <c r="C2" t="s">
        <v>80</v>
      </c>
      <c r="D2" s="6">
        <f>'Besoins'!$B$2*100</f>
        <v>100</v>
      </c>
      <c r="E2" t="s">
        <v>3</v>
      </c>
    </row>
    <row r="3">
      <c r="A3">
        <v>1</v>
      </c>
      <c r="B3" t="s">
        <v>81</v>
      </c>
      <c r="C3" t="s">
        <v>82</v>
      </c>
      <c r="D3" s="6">
        <f>'Besoins'!$B$2*13</f>
        <v>13</v>
      </c>
      <c r="E3" t="s">
        <v>15</v>
      </c>
    </row>
    <row r="4">
      <c r="A4">
        <v>1</v>
      </c>
      <c r="B4" t="s">
        <v>83</v>
      </c>
      <c r="C4" t="s">
        <v>80</v>
      </c>
      <c r="D4" s="6">
        <f>'Besoins'!$B$2*0.3</f>
        <v>0.3</v>
      </c>
      <c r="E4" t="s">
        <v>15</v>
      </c>
    </row>
    <row r="5">
      <c r="A5">
        <v>2</v>
      </c>
      <c r="B5" t="s">
        <v>84</v>
      </c>
      <c r="C5" t="s">
        <v>82</v>
      </c>
      <c r="D5" s="6">
        <f>'Besoins'!$B$2*0.12</f>
        <v>0.12</v>
      </c>
      <c r="E5" t="s">
        <v>15</v>
      </c>
    </row>
    <row r="6">
      <c r="A6">
        <v>2</v>
      </c>
      <c r="B6" t="s">
        <v>85</v>
      </c>
      <c r="C6" t="s">
        <v>82</v>
      </c>
      <c r="D6" s="6">
        <f>'Besoins'!$B$2*0.06</f>
        <v>0.06</v>
      </c>
      <c r="E6" t="s">
        <v>15</v>
      </c>
    </row>
    <row r="7">
      <c r="A7">
        <v>2</v>
      </c>
      <c r="B7" t="s">
        <v>86</v>
      </c>
      <c r="C7" t="s">
        <v>82</v>
      </c>
      <c r="D7" s="6">
        <f>'Besoins'!$B$2*0.021</f>
        <v>0.021</v>
      </c>
      <c r="E7" t="s">
        <v>15</v>
      </c>
    </row>
    <row r="8">
      <c r="A8">
        <v>2</v>
      </c>
      <c r="B8" t="s">
        <v>87</v>
      </c>
      <c r="C8" t="s">
        <v>82</v>
      </c>
      <c r="D8" s="6">
        <f>'Besoins'!$B$2*0.045</f>
        <v>0.045</v>
      </c>
      <c r="E8" t="s">
        <v>15</v>
      </c>
    </row>
    <row r="9">
      <c r="A9">
        <v>2</v>
      </c>
      <c r="B9" t="s">
        <v>88</v>
      </c>
      <c r="C9" t="s">
        <v>82</v>
      </c>
      <c r="D9" s="6">
        <f>'Besoins'!$B$2*0.054</f>
        <v>0.054</v>
      </c>
      <c r="E9" t="s">
        <v>15</v>
      </c>
    </row>
    <row r="10">
      <c r="A10">
        <v>1</v>
      </c>
      <c r="B10" t="s">
        <v>89</v>
      </c>
      <c r="C10" t="s">
        <v>82</v>
      </c>
      <c r="D10" s="6">
        <f>'Besoins'!$B$2*1</f>
        <v>1</v>
      </c>
      <c r="E10" t="s">
        <v>15</v>
      </c>
    </row>
    <row r="11">
      <c r="A11">
        <v>1</v>
      </c>
      <c r="B11" t="s">
        <v>90</v>
      </c>
      <c r="C11" t="s">
        <v>82</v>
      </c>
      <c r="D11" s="6">
        <f>'Besoins'!$B$2*12</f>
        <v>12</v>
      </c>
      <c r="E11" t="s">
        <v>18</v>
      </c>
    </row>
    <row r="12">
      <c r="A12">
        <v>1</v>
      </c>
      <c r="B12" t="s">
        <v>91</v>
      </c>
      <c r="C12" t="s">
        <v>92</v>
      </c>
      <c r="D12" s="6">
        <f>'Besoins'!$B$2*2</f>
        <v>2</v>
      </c>
      <c r="E12" t="s">
        <v>3</v>
      </c>
    </row>
    <row r="13">
      <c r="A13">
        <v>1</v>
      </c>
      <c r="B13" t="s">
        <v>93</v>
      </c>
      <c r="C13" t="s">
        <v>82</v>
      </c>
      <c r="D13" s="6">
        <f>'Besoins'!$B$2*2.5</f>
        <v>2.5</v>
      </c>
      <c r="E13" t="s">
        <v>15</v>
      </c>
    </row>
    <row r="14">
      <c r="A14">
        <v>1</v>
      </c>
      <c r="B14" t="s">
        <v>94</v>
      </c>
      <c r="C14" t="s">
        <v>82</v>
      </c>
      <c r="D14" s="6">
        <f>'Besoins'!$B$2*0.1</f>
        <v>0.1</v>
      </c>
      <c r="E14" t="s">
        <v>15</v>
      </c>
    </row>
    <row r="15">
      <c r="A15">
        <v>1</v>
      </c>
      <c r="B15" t="s">
        <v>95</v>
      </c>
      <c r="C15" t="s">
        <v>82</v>
      </c>
      <c r="D15" s="6">
        <f>'Besoins'!$B$2*3</f>
        <v>3</v>
      </c>
      <c r="E15" t="s">
        <v>18</v>
      </c>
    </row>
    <row r="16">
      <c r="A16">
        <v>1</v>
      </c>
      <c r="B16" t="s">
        <v>96</v>
      </c>
      <c r="C16" t="s">
        <v>82</v>
      </c>
      <c r="D16" s="6">
        <f>'Besoins'!$B$2*0.073</f>
        <v>0.073</v>
      </c>
      <c r="E16" t="s">
        <v>15</v>
      </c>
    </row>
    <row r="17">
      <c r="A17">
        <v>1</v>
      </c>
      <c r="B17" t="s">
        <v>97</v>
      </c>
      <c r="C17" t="s">
        <v>82</v>
      </c>
      <c r="D17" s="6">
        <f>'Besoins'!$B$2*0.007</f>
        <v>0.007</v>
      </c>
      <c r="E17" t="s">
        <v>15</v>
      </c>
    </row>
    <row r="18">
      <c r="A18">
        <v>1</v>
      </c>
      <c r="B18" t="s">
        <v>98</v>
      </c>
      <c r="C18" t="s">
        <v>82</v>
      </c>
      <c r="D18" s="6">
        <f>'Besoins'!$B$2*0.003</f>
        <v>0.003</v>
      </c>
      <c r="E18" t="s">
        <v>15</v>
      </c>
    </row>
    <row r="19">
      <c r="A19">
        <v>1</v>
      </c>
      <c r="B19" t="s">
        <v>99</v>
      </c>
      <c r="C19" t="s">
        <v>82</v>
      </c>
      <c r="D19" s="6">
        <f>'Besoins'!$B$2*0.3</f>
        <v>0.3</v>
      </c>
      <c r="E19" t="s">
        <v>15</v>
      </c>
    </row>
    <row r="20">
      <c r="A20">
        <v>1</v>
      </c>
      <c r="B20" t="s">
        <v>100</v>
      </c>
      <c r="C20" t="s">
        <v>80</v>
      </c>
      <c r="D20" s="6">
        <f>'Besoins'!$B$2*1.8</f>
        <v>1.8</v>
      </c>
      <c r="E20" t="s">
        <v>15</v>
      </c>
    </row>
    <row r="21">
      <c r="A21">
        <v>2</v>
      </c>
      <c r="B21" t="s">
        <v>101</v>
      </c>
      <c r="C21" t="s">
        <v>82</v>
      </c>
      <c r="D21" s="6">
        <f>'Besoins'!$B$2*0.9</f>
        <v>0.9</v>
      </c>
      <c r="E21" t="s">
        <v>15</v>
      </c>
    </row>
    <row r="22">
      <c r="A22">
        <v>2</v>
      </c>
      <c r="B22" t="s">
        <v>102</v>
      </c>
      <c r="C22" t="s">
        <v>82</v>
      </c>
      <c r="D22" s="6">
        <f>'Besoins'!$B$2*0.9</f>
        <v>0.9</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2">
        <v>103</v>
      </c>
      <c r="B1"/>
      <c r="C1"/>
      <c r="D1"/>
    </row>
    <row r="2">
      <c r="A2" t="str" s="13">
        <f>"GRO_CDC_100 · GRO.VOLAILLE · référence : "&amp;Besoins!B3&amp;" "&amp;Besoins!C3&amp;" · multiplicateur réglable sur la feuille ""Besoins"""</f>
        <v>GRO_CDC_100 · GRO.VOLAILLE · référence : 100 pc · multiplicateur réglable sur la feuille </v>
      </c>
      <c r="B2"/>
      <c r="C2"/>
      <c r="D2"/>
    </row>
    <row r="3">
      <c r="A3"/>
      <c r="B3"/>
      <c r="C3"/>
      <c r="D3"/>
    </row>
    <row r="4">
      <c r="A4" t="s" s="14">
        <v>104</v>
      </c>
      <c r="B4"/>
      <c r="C4"/>
      <c r="D4"/>
    </row>
    <row r="5">
      <c r="A5" t="s" s="15">
        <v>105</v>
      </c>
      <c r="B5" t="str" s="12">
        <f>Procedure!D2</f>
        <v>Mise en place du poste de travail — Verifier les DLC, peser les denrees, selectionner le materiel necessaire. Laver et desinfecter le materiel et le poste de travail en suivant les protocoles.</v>
      </c>
      <c r="C5"/>
      <c r="D5"/>
    </row>
    <row r="6">
      <c r="A6" t="s" s="15">
        <v>106</v>
      </c>
      <c r="B6" t="str" s="12">
        <f>Procedure!D3</f>
        <v>Preparations preliminaires — Deconditionner les filets de dinde suivant la procedure. Reserver au froid dans un bac GN 2/1 H 150 muni d'une grille egouttoir. Couvrir.</v>
      </c>
      <c r="C6"/>
      <c r="D6"/>
    </row>
    <row r="7">
      <c r="A7"/>
      <c r="B7" t="str">
        <f>Besoins!B23</f>
        <v>DINDE (filet) France standard</v>
      </c>
      <c r="C7" s="6">
        <f>Besoins!E23</f>
        <v>13</v>
      </c>
      <c r="D7" t="str">
        <f>Besoins!F23</f>
        <v>kg</v>
      </c>
    </row>
    <row r="8">
      <c r="A8" t="s" s="15">
        <v>107</v>
      </c>
      <c r="B8" t="str" s="12">
        <f>Procedure!D4</f>
        <v>Rehydrater la duxelles de champignons — Dans un rondeau, realiser la duxelles de champignons en se reportant aux recommandations du fabricant. Reserver au chaud en attente d'utilisation, dans le rondeau qui servira ulterieurement a la confection de la sauce duxelles.</v>
      </c>
      <c r="C8"/>
      <c r="D8"/>
    </row>
    <row r="9">
      <c r="A9"/>
      <c r="B9" t="s">
        <v>108</v>
      </c>
      <c r="C9" s="6">
        <f>'Besoins'!$B$2*2</f>
        <v>2</v>
      </c>
      <c r="D9" t="s">
        <v>3</v>
      </c>
    </row>
    <row r="10">
      <c r="A10" t="s" s="15">
        <v>109</v>
      </c>
      <c r="B10" t="str" s="12">
        <f>Procedure!D5</f>
        <v>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v>
      </c>
      <c r="C10"/>
      <c r="D10"/>
    </row>
    <row r="11">
      <c r="A11"/>
      <c r="B11" t="s">
        <v>110</v>
      </c>
      <c r="C11" s="6">
        <f>'Besoins'!$B$2*1.8</f>
        <v>1.8</v>
      </c>
      <c r="D11" t="s">
        <v>15</v>
      </c>
    </row>
    <row r="12">
      <c r="A12"/>
      <c r="B12" t="str">
        <f>Besoins!B19</f>
        <v>Beurre doux 82% MG plaquette</v>
      </c>
      <c r="C12" s="6">
        <f>Besoins!E19</f>
        <v>0.3</v>
      </c>
      <c r="D12" t="str">
        <f>Besoins!F19</f>
        <v>kg</v>
      </c>
    </row>
    <row r="13">
      <c r="A13"/>
      <c r="B13" t="str">
        <f>Besoins!B22</f>
        <v>Oignons émincés surgelés</v>
      </c>
      <c r="C13" s="6">
        <f>Besoins!E22</f>
        <v>2.5</v>
      </c>
      <c r="D13" t="str">
        <f>Besoins!F22</f>
        <v>kg</v>
      </c>
    </row>
    <row r="14">
      <c r="A14" t="s" s="15">
        <v>111</v>
      </c>
      <c r="B14" t="str" s="12">
        <f>Procedure!D6</f>
        <v>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v>
      </c>
      <c r="C14"/>
      <c r="D14"/>
    </row>
    <row r="15">
      <c r="A15"/>
      <c r="B15" t="s">
        <v>112</v>
      </c>
      <c r="C15" s="6">
        <f>'Besoins'!$B$2*0.3</f>
        <v>0.3</v>
      </c>
      <c r="D15" t="s">
        <v>15</v>
      </c>
    </row>
    <row r="16">
      <c r="A16" t="s" s="15">
        <v>113</v>
      </c>
      <c r="B16" t="str" s="12">
        <f>Procedure!D7</f>
        <v>Confectionner la sauce soubise et la sauce duxelles — Porter a ebullition le lait. Verser le lait bouillant sur le roux froid </v>
      </c>
      <c r="C16"/>
      <c r="D16"/>
    </row>
    <row r="17">
      <c r="A17"/>
      <c r="B17" t="str">
        <f>Besoins!B8</f>
        <v>lait UHT 1/2 écrémé longue conservation</v>
      </c>
      <c r="C17" s="6">
        <f>Besoins!E8</f>
        <v>12</v>
      </c>
      <c r="D17" t="str">
        <f>Besoins!F8</f>
        <v>lt</v>
      </c>
    </row>
    <row r="18">
      <c r="A18"/>
      <c r="B18" t="str">
        <f>Besoins!B15</f>
        <v>Glace de viande</v>
      </c>
      <c r="C18" s="6">
        <f>Besoins!E15</f>
        <v>0.1</v>
      </c>
      <c r="D18" t="str">
        <f>Besoins!F15</f>
        <v>kg</v>
      </c>
    </row>
    <row r="19">
      <c r="A19"/>
      <c r="B19" t="str">
        <f>Besoins!B20</f>
        <v>Crème fraîche liquide 15% MG allégée</v>
      </c>
      <c r="C19" s="6">
        <f>Besoins!E20</f>
        <v>3</v>
      </c>
      <c r="D19" t="str">
        <f>Besoins!F20</f>
        <v>lt</v>
      </c>
    </row>
    <row r="20">
      <c r="A20"/>
      <c r="B20" t="s">
        <v>114</v>
      </c>
      <c r="C20" s="6">
        <f>'Besoins'!$B$2*0.073</f>
        <v>0.073</v>
      </c>
      <c r="D20" t="s">
        <v>15</v>
      </c>
    </row>
    <row r="21">
      <c r="A21"/>
      <c r="B21" t="str">
        <f>Besoins!B13</f>
        <v>Poivre noir moulu</v>
      </c>
      <c r="C21" s="6">
        <f>Besoins!E13</f>
        <v>0.007</v>
      </c>
      <c r="D21" t="str">
        <f>Besoins!F13</f>
        <v>kg</v>
      </c>
    </row>
    <row r="22">
      <c r="A22"/>
      <c r="B22" t="str">
        <f>Besoins!B11</f>
        <v>Noix de muscade moulue</v>
      </c>
      <c r="C22" s="6">
        <f>Besoins!E11</f>
        <v>0.003</v>
      </c>
      <c r="D22" t="str">
        <f>Besoins!F11</f>
        <v>kg</v>
      </c>
    </row>
    <row r="23">
      <c r="A23" t="s" s="15">
        <v>115</v>
      </c>
      <c r="B23" t="str" s="12">
        <f>Procedure!D8</f>
        <v>Dresser les portions de filets de dinde — Repartir la sauce duxelles dans le fond de 4 bacs GN 1/1 H 65. Disposer les tranches de filet sur le fond des bacs enduits de sauce duxelles. Napper les tranches avec la sauce </v>
      </c>
      <c r="C23"/>
      <c r="D23"/>
    </row>
    <row r="24">
      <c r="A24"/>
      <c r="B24" t="str">
        <f>Besoins!B7</f>
        <v>emmental râpé 45% MG sachet</v>
      </c>
      <c r="C24" s="6">
        <f>Besoins!E7</f>
        <v>1</v>
      </c>
      <c r="D24" t="str">
        <f>Besoins!F7</f>
        <v>kg</v>
      </c>
    </row>
    <row r="25">
      <c r="A25" t="s" s="15">
        <v>116</v>
      </c>
      <c r="B25" t="str" s="12">
        <f>Procedure!D9</f>
        <v>Servir — Servir les tranches de filet de dinde avec de la sauce duxelles et de la sauce soubisee gratinee. Accompagner de pommes de terre sautees, de pates, de riz, de gratin de legumes divers, etc.</v>
      </c>
      <c r="C25"/>
      <c r="D25"/>
    </row>
    <row r="26">
      <c r="A26"/>
      <c r="B26"/>
      <c r="C26"/>
      <c r="D26"/>
    </row>
    <row r="27">
      <c r="A27" t="s" s="14">
        <v>117</v>
      </c>
      <c r="B27"/>
      <c r="C27"/>
      <c r="D27"/>
    </row>
    <row r="28">
      <c r="A28" t="s" s="15">
        <v>105</v>
      </c>
      <c r="B28" t="str" s="12">
        <f>Procedure!D10</f>
        <v>ALTERNATIVE NATURELLE EXISTE (sans E621/dextrose) : voir </v>
      </c>
      <c r="C28"/>
      <c r="D28"/>
    </row>
    <row r="29">
      <c r="A29"/>
      <c r="B29" t="str">
        <f>Besoins!B12</f>
        <v>Paprika en poudre</v>
      </c>
      <c r="C29" s="6">
        <f>Besoins!E12</f>
        <v>0.12</v>
      </c>
      <c r="D29" t="str">
        <f>Besoins!F12</f>
        <v>kg</v>
      </c>
    </row>
    <row r="30">
      <c r="A30"/>
      <c r="B30" t="str">
        <f>Besoins!B16</f>
        <v>Dextrose monohydraté (glucose cristal)</v>
      </c>
      <c r="C30" s="6">
        <f>Besoins!E16</f>
        <v>0.06</v>
      </c>
      <c r="D30" t="str">
        <f>Besoins!F16</f>
        <v>kg</v>
      </c>
    </row>
    <row r="31">
      <c r="A31"/>
      <c r="B31" t="str">
        <f>Besoins!B10</f>
        <v>Glutamate monosodique E621 (exhausteur de gout)</v>
      </c>
      <c r="C31" s="6">
        <f>Besoins!E10</f>
        <v>0.021</v>
      </c>
      <c r="D31" t="str">
        <f>Besoins!F10</f>
        <v>kg</v>
      </c>
    </row>
    <row r="32">
      <c r="A32"/>
      <c r="B32" t="s">
        <v>114</v>
      </c>
      <c r="C32" s="6">
        <f>'Besoins'!$B$2*0.045</f>
        <v>0.045</v>
      </c>
      <c r="D32" t="s">
        <v>15</v>
      </c>
    </row>
    <row r="33">
      <c r="A33"/>
      <c r="B33" t="str">
        <f>Besoins!B17</f>
        <v>Huile de tournesol raffinée vrac</v>
      </c>
      <c r="C33" s="6">
        <f>Besoins!E17</f>
        <v>0.054</v>
      </c>
      <c r="D33" t="str">
        <f>Besoins!F17</f>
        <v>kg</v>
      </c>
    </row>
    <row r="34">
      <c r="A34"/>
      <c r="B34"/>
      <c r="C34"/>
      <c r="D34"/>
    </row>
    <row r="35">
      <c r="A35" t="s" s="14">
        <v>118</v>
      </c>
      <c r="B35"/>
      <c r="C35"/>
      <c r="D35"/>
    </row>
    <row r="36">
      <c r="A36" t="s" s="15">
        <v>105</v>
      </c>
      <c r="B36" t="str" s="12">
        <f>"[METTRE EN PLACE] "&amp;Procedure!D11</f>
        <v>[METTRE EN PLACE] Mettre en place le poste de travail — Peser, mesurer, contrôler les denrées. Tamiser la farine. Découper le beurre en parcelles.</v>
      </c>
      <c r="C36"/>
      <c r="D36"/>
    </row>
    <row r="37">
      <c r="A37"/>
      <c r="B37" t="str">
        <f>Besoins!B18</f>
        <v>Beurre de cuisine bloc 10 kg</v>
      </c>
      <c r="C37" s="6">
        <f>Besoins!E18</f>
        <v>0.9</v>
      </c>
      <c r="D37" t="str">
        <f>Besoins!F18</f>
        <v>kg</v>
      </c>
    </row>
    <row r="38">
      <c r="A38"/>
      <c r="B38" t="str">
        <f>Besoins!B14</f>
        <v>Farine de blé T55</v>
      </c>
      <c r="C38" s="6">
        <f>Besoins!E14</f>
        <v>0.9</v>
      </c>
      <c r="D38" t="str">
        <f>Besoins!F14</f>
        <v>kg</v>
      </c>
    </row>
    <row r="39">
      <c r="A39" t="s" s="15">
        <v>106</v>
      </c>
      <c r="B39" t="str" s="12">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9"/>
      <c r="D39"/>
    </row>
    <row r="40">
      <c r="A40" t="s" s="15">
        <v>107</v>
      </c>
      <c r="B40" t="str" s="12">
        <f>"[RÉDUIRE] "&amp;Procedure!D13</f>
        <v>[RÉDUIRE] Cuire le roux blanc — Cuire très doucement à feu réduit, sans arrêter de mélanger à la spatule en exoglass, jusqu'à ce qu'il blanchisse et devienne mousseux : on dit alors qu'il « fleurit » (3 à 4 min).</v>
      </c>
      <c r="C40"/>
      <c r="D40"/>
    </row>
    <row r="41">
      <c r="A41"/>
      <c r="B41" t="str" s="16">
        <f>"ℹ "&amp;Procedure!E13</f>
        <v>ℹ</v>
      </c>
      <c r="C41"/>
      <c r="D41"/>
    </row>
    <row r="42">
      <c r="A42" t="s" s="15">
        <v>109</v>
      </c>
      <c r="B42" t="str" s="12">
        <f>"[REFROIDIR] "&amp;Procedure!D14</f>
        <v>[REFROIDIR] Arrêter la cuisson — Retirer immédiatement la sauteuse du feu et refroidir rapidement le roux. Si nécessaire, plonger le fond de la sauteuse dans une plaque ou une calotte contenant de l'eau froide.</v>
      </c>
      <c r="C42"/>
      <c r="D42"/>
    </row>
    <row r="43">
      <c r="A43"/>
      <c r="B43"/>
      <c r="C43"/>
      <c r="D43"/>
    </row>
    <row r="44">
      <c r="A44" t="s" s="17">
        <v>119</v>
      </c>
      <c r="B44"/>
      <c r="C44"/>
      <c r="D44"/>
    </row>
  </sheetData>
  <sheetProtection sheet="1" formatRows="0" formatColumns="0"/>
  <mergeCells count="20">
    <mergeCell ref="A1:D1"/>
    <mergeCell ref="A2:D2"/>
    <mergeCell ref="A4:D4"/>
    <mergeCell ref="B5:D5"/>
    <mergeCell ref="B6:D6"/>
    <mergeCell ref="B8:D8"/>
    <mergeCell ref="B10:D10"/>
    <mergeCell ref="B14:D14"/>
    <mergeCell ref="B16:D16"/>
    <mergeCell ref="B23:D23"/>
    <mergeCell ref="B25:D25"/>
    <mergeCell ref="A27:D27"/>
    <mergeCell ref="B28:D28"/>
    <mergeCell ref="A35:D35"/>
    <mergeCell ref="B36:D36"/>
    <mergeCell ref="B39:D39"/>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2026-10-31T04:08:23Z</dcterms:created>
  <dc:title>FILETS DE DINDE FAÇON MAINTENON</dc:title>
  <dc:subject/>
  <dc:creator>CUIS.web</dc:creator>
  <cp:lastModifiedBy/>
  <cp:keywords/>
  <dc:description>Export automatique — moteur récursif d'origine : Bernard Vandendaele</dc:description>
  <cp:category/>
  <dc:language>en-US</dc:language>
  <dcterms:modified xsi:type="dcterms:W3CDTF">2026-10-31T04:08:23Z</dcterms:modified>
  <cp:revision>1</cp:revision>
</cp:coreProperties>
</file>