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<sst xmlns="http://schemas.openxmlformats.org/spreadsheetml/2006/main" count="136" uniqueCount="136">
  <si>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</si>
  <si>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</si>
  <si>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</si>
  <si>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</si>
  <si>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</si>
  <si>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</si>
  <si>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</si>
  <si>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</si>
  <si>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</si>
  <si>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</si>
  <si>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</si>
  <si>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</si>
  <si>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</si>
  <si>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</si>
  <si>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</si>
  <si>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</si>
  <si>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VIN-MADEIRE</t>
  </si>
  <si>
    <t>Madère (cuisson sauce)</t>
  </si>
  <si>
    <t>Vins et bières de cuisson</t>
  </si>
  <si>
    <t>RNME1014107</t>
  </si>
  <si>
    <t>Vin blanc bib 10L UE</t>
  </si>
  <si>
    <t>u</t>
  </si>
  <si>
    <t>EPI-POIVRE-NOIR</t>
  </si>
  <si>
    <t>Poivre noir moulu</t>
  </si>
  <si>
    <t>Épices en poudre et graines</t>
  </si>
  <si>
    <t>kg</t>
  </si>
  <si>
    <t>KNORR-FBLIE-STD</t>
  </si>
  <si>
    <t>Fonds Brun Lié (Knorr Professional)</t>
  </si>
  <si>
    <t>Fonds déshydratés et poudres</t>
  </si>
  <si>
    <t>CHEF-JUSCANARD</t>
  </si>
  <si>
    <t>Jus de Canard Premium Deshydrate (CHEF)</t>
  </si>
  <si>
    <t>BEU-DOUX</t>
  </si>
  <si>
    <t>Beurre doux 82% MG plaquette</t>
  </si>
  <si>
    <t>Beurres et margarines</t>
  </si>
  <si>
    <t>RNM57225994</t>
  </si>
  <si>
    <t>LAITUE Batavia France biologique</t>
  </si>
  <si>
    <t>Fruits et légumes bio</t>
  </si>
  <si>
    <t>SEL-FIN</t>
  </si>
  <si>
    <t>Sel fin de cuisine</t>
  </si>
  <si>
    <t>Sels et condiments de base</t>
  </si>
  <si>
    <t>SUC-BLANC</t>
  </si>
  <si>
    <t>Sucre blanc cristal sac 25 kg</t>
  </si>
  <si>
    <t>Sucres et édulcorants</t>
  </si>
  <si>
    <t>RNMS00750</t>
  </si>
  <si>
    <t>Jeunes carottes très fines surgelées</t>
  </si>
  <si>
    <t>Légumes surgelés</t>
  </si>
  <si>
    <t>RNMS00786</t>
  </si>
  <si>
    <t>Petits oignons blancs surgelés</t>
  </si>
  <si>
    <t>RNMS00764</t>
  </si>
  <si>
    <t>Petits pois doux très fins surgelés</t>
  </si>
  <si>
    <t>RNMS00363</t>
  </si>
  <si>
    <t>Cuisses de canard UE</t>
  </si>
  <si>
    <t>Volailles et lapins surgelés</t>
  </si>
  <si>
    <t>Total</t>
  </si>
  <si>
    <t>Recette</t>
  </si>
  <si>
    <t>#</t>
  </si>
  <si>
    <t>Verbe</t>
  </si>
  <si>
    <t>Étape</t>
  </si>
  <si>
    <t>Précision technique</t>
  </si>
  <si>
    <t>Durée</t>
  </si>
  <si>
    <t>CUISSES DE CANARD AUX PETITS POIS</t>
  </si>
  <si>
    <t>Garniture aux petits pois — Ajouter le madère au fond de cuisson. Garnir avec des petits pois à la paysanne (voir la recette : Fiche 168B).</t>
  </si>
  <si>
    <t>Dresser et servir — Dresser la cuisse de canard a l'assiette. Napper de fond de poelage. Accompagner avec la garniture choisie.</t>
  </si>
  <si>
    <t>CUISSES DE CANARD POÊLÉES (BASE)</t>
  </si>
  <si>
    <t>Fond de canard reconstitue (collectivite)</t>
  </si>
  <si>
    <t>DÉLAYER</t>
  </si>
  <si>
    <t>Delayer la poudre dans l'eau bouillante ou froide en fouettant, puis porter a ebullition en remuant regulierement pendant 3 minutes.</t>
  </si>
  <si>
    <t>Dosage 50g/L (fiche constructeur CHEF/POMONA).</t>
  </si>
  <si>
    <t>Fond brun de veau reconstitue (collectivite)</t>
  </si>
  <si>
    <t>DISSOUDRE</t>
  </si>
  <si>
    <t>Délayer la poudre dans l'eau froide en fouettant, puis porter à ébullition en remuant régulièrement.</t>
  </si>
  <si>
    <t>PETITS POIS À LA PAYSANNE</t>
  </si>
  <si>
    <t>PETITS OIGNONS GRELOTS GLACÉS À BRUN ET À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</si>
  <si>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</si>
  <si>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</si>
  <si>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CAROTTES GLACÉES À BLANC</t>
  </si>
  <si>
    <t>Preparations preliminaires — Deconditionner les jeunes carottes tres fines surgelees suivant la procedure.</t>
  </si>
  <si>
    <t>Decanter — Debarrasser delicatement les carottes directement sur le plat a garnir, ou bien reserver dans le bac de cuisson en attente d'utilisation.</t>
  </si>
  <si>
    <t>Niveau</t>
  </si>
  <si>
    <t>Composant</t>
  </si>
  <si>
    <t>Type</t>
  </si>
  <si>
    <t>Quantité (× multiplicateur, voir feuille Besoins)</t>
  </si>
  <si>
    <t>recette</t>
  </si>
  <si>
    <t xml:space="preserve">    ↳ CUISSES DE CANARD POÊLÉES (BASE)</t>
  </si>
  <si>
    <t xml:space="preserve">        ↳ Cuisses de canard UE</t>
  </si>
  <si>
    <t>matiere</t>
  </si>
  <si>
    <t xml:space="preserve">        ↳ Sel fin de cuisine</t>
  </si>
  <si>
    <t xml:space="preserve">        ↳ Poivre noir moulu</t>
  </si>
  <si>
    <t xml:space="preserve">        ↳ Fond de canard reconstitue (collectivite)</t>
  </si>
  <si>
    <t xml:space="preserve">            ↳ Eau (robinet - moy. France 2026)</t>
  </si>
  <si>
    <t xml:space="preserve">            ↳ Jus de Canard Premium Deshydrate (CHEF)</t>
  </si>
  <si>
    <t xml:space="preserve">        ↳ Fond brun de veau reconstitue (collectivite)</t>
  </si>
  <si>
    <t xml:space="preserve">            ↳ Fonds Brun Lié (Knorr Professional)</t>
  </si>
  <si>
    <t xml:space="preserve">        ↳ VIN BLANC CUISSON (L) (conv.)</t>
  </si>
  <si>
    <t>conversion</t>
  </si>
  <si>
    <t xml:space="preserve">    ↳ Madère (cuisson sauce)</t>
  </si>
  <si>
    <t xml:space="preserve">    ↳ PETITS POIS À LA PAYSANNE</t>
  </si>
  <si>
    <t xml:space="preserve">        ↳ Petits pois doux très fins surgelés</t>
  </si>
  <si>
    <t xml:space="preserve">        ↳ PETITS OIGNONS GRELOTS GLACÉS À BRUN ET À BLANC</t>
  </si>
  <si>
    <t xml:space="preserve">            ↳ Petits oignons blancs surgelés</t>
  </si>
  <si>
    <t xml:space="preserve">            ↳ Beurre doux 82% MG plaquette</t>
  </si>
  <si>
    <t xml:space="preserve">            ↳ Sucre blanc cristal sac 25 kg</t>
  </si>
  <si>
    <t xml:space="preserve">            ↳ Sel fin de cuisine</t>
  </si>
  <si>
    <t xml:space="preserve">        ↳ CAROTTES GLACÉES À BLANC</t>
  </si>
  <si>
    <t xml:space="preserve">            ↳ Jeunes carottes très fines surgelées</t>
  </si>
  <si>
    <t xml:space="preserve">        ↳ LAITUE BATAVIA (KG) (conv.)</t>
  </si>
  <si>
    <t xml:space="preserve">        ↳ Beurre doux 82% MG plaquette</t>
  </si>
  <si>
    <t>Fiche technique — CUISSES DE CANARD AUX PETITS POIS</t>
  </si>
  <si>
    <t>CUISSES DE CANARD AUX PETITS POIS  GRO_CDC_097B</t>
  </si>
  <si>
    <t>6.</t>
  </si>
  <si>
    <t xml:space="preserve">    PETITS POIS À LA PAYSANNE</t>
  </si>
  <si>
    <t>8.</t>
  </si>
  <si>
    <t xml:space="preserve">    CUISSES DE CANARD POÊLÉES (BASE)</t>
  </si>
  <si>
    <t>↳ CUISSES DE CANARD POÊLÉES (BASE)  GRO_CDC_097</t>
  </si>
  <si>
    <t>1.</t>
  </si>
  <si>
    <t>2.</t>
  </si>
  <si>
    <t>3.</t>
  </si>
  <si>
    <t xml:space="preserve">    Fond de canard reconstitue (collectivite)</t>
  </si>
  <si>
    <t xml:space="preserve">    Fond brun de veau reconstitue (collectivite)</t>
  </si>
  <si>
    <t>4.</t>
  </si>
  <si>
    <t xml:space="preserve">    Sel fin de cuisine</t>
  </si>
  <si>
    <t xml:space="preserve">    Poivre noir moulu</t>
  </si>
  <si>
    <t xml:space="preserve">    VIN BLANC CUISSON (L) (conv.)</t>
  </si>
  <si>
    <t>↳ Fond de canard reconstitue (collectivite)  GRO-FOND-CANARD</t>
  </si>
  <si>
    <t xml:space="preserve">    Eau (robinet - moy. France 2026)</t>
  </si>
  <si>
    <t>↳ Fond brun de veau reconstitue (collectivite)  GRO-FOND-VEAU</t>
  </si>
  <si>
    <t>↳ PETITS POIS À LA PAYSANNE  GRO_CDC_168B</t>
  </si>
  <si>
    <t xml:space="preserve">    LAITUE BATAVIA (KG) (conv.)</t>
  </si>
  <si>
    <t xml:space="preserve">    PETITS OIGNONS GRELOTS GLACÉS À BRUN ET À BLANC</t>
  </si>
  <si>
    <t xml:space="preserve">    CAROTTES GLACÉES À BLANC</t>
  </si>
  <si>
    <t xml:space="preserve">    Beurre doux 82% MG plaquette</t>
  </si>
  <si>
    <t>↳ PETITS OIGNONS GRELOTS GLACÉS À BRUN ET À BLANC  GRO_CDC_169</t>
  </si>
  <si>
    <t xml:space="preserve">    Sucre blanc cristal sac 25 kg</t>
  </si>
  <si>
    <t>5.</t>
  </si>
  <si>
    <t>↳ CAROTTES GLACÉES À BLANC  GRO_CDC_169C</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</si>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</sst>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14.5</v>
      </c>
      <c r="E7" s="6">
        <f>D7*$B$2</f>
        <v>14.5</v>
      </c>
      <c r="F7" t="s">
        <v>15</v>
      </c>
      <c r="G7" s="8">
        <f>E7*0.0043</f>
        <v>0.06235</v>
      </c>
    </row>
    <row r="8">
      <c r="A8" t="s">
        <v>16</v>
      </c>
      <c r="B8" t="s">
        <v>17</v>
      </c>
      <c r="C8" t="s">
        <v>18</v>
      </c>
      <c r="D8" s="4">
        <v>0.5</v>
      </c>
      <c r="E8" s="6">
        <f>D8*$B$2</f>
        <v>0.5</v>
      </c>
      <c r="F8" t="s">
        <v>15</v>
      </c>
      <c r="G8" s="8">
        <f>E8*5.5</f>
        <v>2.75</v>
      </c>
    </row>
    <row r="9">
      <c r="A9" t="s">
        <v>19</v>
      </c>
      <c r="B9" t="s">
        <v>20</v>
      </c>
      <c r="C9" t="s">
        <v>18</v>
      </c>
      <c r="D9" s="4">
        <v>0.2</v>
      </c>
      <c r="E9" s="6">
        <f>D9*$B$2</f>
        <v>0.2</v>
      </c>
      <c r="F9" t="s">
        <v>21</v>
      </c>
      <c r="G9" s="8">
        <f>E9*24.02</f>
        <v>4.804</v>
      </c>
    </row>
    <row r="10">
      <c r="A10" t="s">
        <v>22</v>
      </c>
      <c r="B10" t="s">
        <v>23</v>
      </c>
      <c r="C10" t="s">
        <v>24</v>
      </c>
      <c r="D10" s="4">
        <v>0.0126</v>
      </c>
      <c r="E10" s="6">
        <f>D10*$B$2</f>
        <v>0.0126</v>
      </c>
      <c r="F10" t="s">
        <v>25</v>
      </c>
      <c r="G10" s="8">
        <f>E10*12.5</f>
        <v>0.1575</v>
      </c>
    </row>
    <row r="11">
      <c r="A11" t="s">
        <v>26</v>
      </c>
      <c r="B11" t="s">
        <v>27</v>
      </c>
      <c r="C11" t="s">
        <v>28</v>
      </c>
      <c r="D11" s="4">
        <v>0.25</v>
      </c>
      <c r="E11" s="6">
        <f>D11*$B$2</f>
        <v>0.25</v>
      </c>
      <c r="F11" t="s">
        <v>25</v>
      </c>
      <c r="G11" s="8">
        <f>E11*19.69</f>
        <v>4.9225</v>
      </c>
    </row>
    <row r="12">
      <c r="A12" t="s">
        <v>29</v>
      </c>
      <c r="B12" t="s">
        <v>30</v>
      </c>
      <c r="C12" t="s">
        <v>28</v>
      </c>
      <c r="D12" s="4">
        <v>0.25</v>
      </c>
      <c r="E12" s="6">
        <f>D12*$B$2</f>
        <v>0.25</v>
      </c>
      <c r="F12" t="s">
        <v>25</v>
      </c>
      <c r="G12" s="8">
        <f>E12*23.83</f>
        <v>5.9575</v>
      </c>
    </row>
    <row r="13">
      <c r="A13" t="s">
        <v>31</v>
      </c>
      <c r="B13" t="s">
        <v>32</v>
      </c>
      <c r="C13" t="s">
        <v>33</v>
      </c>
      <c r="D13" s="4">
        <v>1.6</v>
      </c>
      <c r="E13" s="6">
        <f>D13*$B$2</f>
        <v>1.6</v>
      </c>
      <c r="F13" t="s">
        <v>25</v>
      </c>
      <c r="G13" s="8">
        <f>E13*5.2</f>
        <v>8.32</v>
      </c>
    </row>
    <row r="14">
      <c r="A14" t="s">
        <v>34</v>
      </c>
      <c r="B14" t="s">
        <v>35</v>
      </c>
      <c r="C14" t="s">
        <v>36</v>
      </c>
      <c r="D14" s="4">
        <v>2</v>
      </c>
      <c r="E14" s="6">
        <f>D14*$B$2</f>
        <v>2</v>
      </c>
      <c r="F14" t="s">
        <v>3</v>
      </c>
      <c r="G14" s="8">
        <f>E14*1.14</f>
        <v>2.28</v>
      </c>
    </row>
    <row r="15">
      <c r="A15" t="s">
        <v>37</v>
      </c>
      <c r="B15" t="s">
        <v>38</v>
      </c>
      <c r="C15" t="s">
        <v>39</v>
      </c>
      <c r="D15" s="4">
        <v>0.1158</v>
      </c>
      <c r="E15" s="6">
        <f>D15*$B$2</f>
        <v>0.1158</v>
      </c>
      <c r="F15" t="s">
        <v>25</v>
      </c>
      <c r="G15" s="8">
        <f>E15*0.35</f>
        <v>0.04053</v>
      </c>
    </row>
    <row r="16">
      <c r="A16" t="s">
        <v>40</v>
      </c>
      <c r="B16" t="s">
        <v>41</v>
      </c>
      <c r="C16" t="s">
        <v>42</v>
      </c>
      <c r="D16" s="4">
        <v>0.14</v>
      </c>
      <c r="E16" s="6">
        <f>D16*$B$2</f>
        <v>0.14</v>
      </c>
      <c r="F16" t="s">
        <v>25</v>
      </c>
      <c r="G16" s="8">
        <f>E16*0.82</f>
        <v>0.1148</v>
      </c>
    </row>
    <row r="17">
      <c r="A17" t="s">
        <v>43</v>
      </c>
      <c r="B17" t="s">
        <v>44</v>
      </c>
      <c r="C17" t="s">
        <v>45</v>
      </c>
      <c r="D17" s="4">
        <v>3.2</v>
      </c>
      <c r="E17" s="6">
        <f>D17*$B$2</f>
        <v>3.2</v>
      </c>
      <c r="F17" t="s">
        <v>25</v>
      </c>
      <c r="G17" s="8">
        <f>E17*2.57</f>
        <v>8.224</v>
      </c>
    </row>
    <row r="18">
      <c r="A18" t="s">
        <v>46</v>
      </c>
      <c r="B18" t="s">
        <v>47</v>
      </c>
      <c r="C18" t="s">
        <v>45</v>
      </c>
      <c r="D18" s="4">
        <v>2.4</v>
      </c>
      <c r="E18" s="6">
        <f>D18*$B$2</f>
        <v>2.4</v>
      </c>
      <c r="F18" t="s">
        <v>25</v>
      </c>
      <c r="G18" s="8">
        <f>E18*3.85</f>
        <v>9.24</v>
      </c>
    </row>
    <row r="19">
      <c r="A19" t="s">
        <v>48</v>
      </c>
      <c r="B19" t="s">
        <v>49</v>
      </c>
      <c r="C19" t="s">
        <v>45</v>
      </c>
      <c r="D19" s="4">
        <v>12</v>
      </c>
      <c r="E19" s="6">
        <f>D19*$B$2</f>
        <v>12</v>
      </c>
      <c r="F19" t="s">
        <v>25</v>
      </c>
      <c r="G19" s="8">
        <f>E19*3.21</f>
        <v>38.52</v>
      </c>
    </row>
    <row r="20">
      <c r="A20" t="s">
        <v>50</v>
      </c>
      <c r="B20" t="s">
        <v>51</v>
      </c>
      <c r="C20" t="s">
        <v>52</v>
      </c>
      <c r="D20" s="4">
        <v>22.5</v>
      </c>
      <c r="E20" s="6">
        <f>D20*$B$2</f>
        <v>22.5</v>
      </c>
      <c r="F20" t="s">
        <v>25</v>
      </c>
      <c r="G20" s="8">
        <f>E20*12.37</f>
        <v>278.325</v>
      </c>
    </row>
    <row r="21">
      <c r="A21"/>
      <c r="B21"/>
      <c r="C21"/>
      <c r="D21"/>
      <c r="E21"/>
      <c r="F21" t="s" s="9">
        <v>53</v>
      </c>
      <c r="G21" s="10">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54</v>
      </c>
      <c r="B1" t="s" s="7">
        <v>55</v>
      </c>
      <c r="C1" t="s" s="7">
        <v>56</v>
      </c>
      <c r="D1" t="s" s="7">
        <v>57</v>
      </c>
      <c r="E1" t="s" s="7">
        <v>58</v>
      </c>
      <c r="F1" t="s" s="7">
        <v>59</v>
      </c>
    </row>
    <row r="2">
      <c r="A2" t="s">
        <v>60</v>
      </c>
      <c r="B2">
        <v>6</v>
      </c>
      <c r="C2"/>
      <c r="D2" t="s" s="11">
        <v>61</v>
      </c>
      <c r="E2" t="s" s="11"/>
      <c r="F2"/>
    </row>
    <row r="3">
      <c r="A3" t="s">
        <v>60</v>
      </c>
      <c r="B3">
        <v>8</v>
      </c>
      <c r="C3"/>
      <c r="D3" t="s" s="11">
        <v>62</v>
      </c>
      <c r="E3" t="s" s="11"/>
      <c r="F3"/>
    </row>
    <row r="4">
      <c r="A4" t="s">
        <v>63</v>
      </c>
      <c r="B4">
        <v>1</v>
      </c>
      <c r="C4"/>
      <c r="D4" t="inlineStr" s="11">
        <is>
          <t>Mise en place du poste de travail — Verifier les DLC, peser les denrees, selectionner le materiel necessaire. Laver et desinfecter le materiel et le poste de travail en suivant les protocoles.</t>
        </is>
      </c>
      <c r="E4" t="s" s="11"/>
      <c r="F4"/>
    </row>
    <row r="5">
      <c r="A5" t="s">
        <v>63</v>
      </c>
      <c r="B5">
        <v>2</v>
      </c>
      <c r="C5"/>
      <c r="D5" t="inlineStr" s="11">
        <is>
          <t>Preparations preliminaires — Deconditionner les cuisses de canard suivant les procedures. Parer les cuisses. Reserver au froid dans un bac GN 2/1 H 250 en polycarbonate muni d'une grille egouttoir et d'un couvercle.</t>
        </is>
      </c>
      <c r="E5" t="s" s="11"/>
      <c r="F5"/>
    </row>
    <row r="6">
      <c r="A6" t="s">
        <v>63</v>
      </c>
      <c r="B6">
        <v>3</v>
      </c>
      <c r="C6"/>
      <c r="D6" t="inlineStr" s="11">
        <is>
          <t>Confectionner les fonds — Dans un rondeau, realiser 5 litres de jus de canard et 10 litres de fond de veau lie, a partir de fonds deshydrates, en se reportant aux recommandations du fabricant. Reserver au bain-marie ou en armoire chaude, en attente d'utilisation.</t>
        </is>
      </c>
      <c r="E6" t="s" s="11"/>
      <c r="F6"/>
    </row>
    <row r="7">
      <c r="A7" t="s">
        <v>63</v>
      </c>
      <c r="B7">
        <v>4</v>
      </c>
      <c r="C7"/>
      <c r="D7" t="inlineStr" s="11">
        <is>
          <t>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t>
        </is>
      </c>
      <c r="E7" t="s" s="11"/>
      <c r="F7"/>
    </row>
    <row r="8">
      <c r="A8" t="s">
        <v>63</v>
      </c>
      <c r="B8">
        <v>8</v>
      </c>
      <c r="C8"/>
      <c r="D8" t="s" s="11">
        <v>62</v>
      </c>
      <c r="E8" t="s" s="11"/>
      <c r="F8"/>
    </row>
    <row r="9">
      <c r="A9" t="s">
        <v>64</v>
      </c>
      <c r="B9">
        <v>1</v>
      </c>
      <c r="C9" t="s">
        <v>65</v>
      </c>
      <c r="D9" t="s" s="11">
        <v>66</v>
      </c>
      <c r="E9" t="s" s="11">
        <v>67</v>
      </c>
      <c r="F9"/>
    </row>
    <row r="10">
      <c r="A10" t="s">
        <v>68</v>
      </c>
      <c r="B10">
        <v>1</v>
      </c>
      <c r="C10" t="s">
        <v>69</v>
      </c>
      <c r="D10" t="s" s="11">
        <v>70</v>
      </c>
      <c r="E10" t="s" s="11"/>
      <c r="F10"/>
    </row>
    <row r="11">
      <c r="A11" t="s">
        <v>71</v>
      </c>
      <c r="B11">
        <v>1</v>
      </c>
      <c r="C11"/>
      <c r="D11" t="inlineStr" s="11">
        <is>
          <t>Mise en place du poste de travail — Vérifier les D.L.C., peser les denrées, sélectionner le matériel nécessaire. Laver et désinfecter le matériel et le poste de travail en suivant les protocoles.</t>
        </is>
      </c>
      <c r="E11" t="s" s="11"/>
      <c r="F11"/>
    </row>
    <row r="12">
      <c r="A12" t="s">
        <v>71</v>
      </c>
      <c r="B12">
        <v>2</v>
      </c>
      <c r="C12"/>
      <c r="D12" t="inlineStr" s="11">
        <is>
          <t>Préparations préliminaires — Déconditionner les petits pois suivant la procédure. Mettre les petits pois dans 4 bacs GN 1/1 H 100 perforés. Réserver au froid. Déconditionner les petits oignons grelots. Réserver au froid dans 1 bac GN 1/1 H 45, qui servira ultérieurement à la cuisson. Laver et désinfecter la laitue suivant la procédure. Ciseler la laitue. Réserver au froid. Carottes (version collectivité) : jeunes carottes très fines surgelées, glacées à blanc selon la Fiche 169C — le livre part de carottes fraîches : « Tailler les carottes en morceaux de 3 à 4 cm dans leur longueur. Faire tourner juste quelques instants les morceaux de carottes dans l'éplucheuse, ce qui aura pour effet de les éplucher et de les « tourner » légèrement. Laver et désinfecter les carottes suivant la procédure. Réserver au froid. »</t>
        </is>
      </c>
      <c r="E12" t="s" s="11"/>
      <c r="F12"/>
    </row>
    <row r="13">
      <c r="A13" t="s">
        <v>71</v>
      </c>
      <c r="B13">
        <v>3</v>
      </c>
      <c r="C13"/>
      <c r="D13" t="inlineStr" s="11">
        <is>
          <t>Marquer la cuisson des petits pois à la paysanne — Chauffer le four sur la position vapeur. Étager les bacs de petits pois sur l'échelle de cuisson. Enfourner et cuire pendant 20 minutes environ. Chauffer le four sur la position chaleur sèche à + 150 °C. Glacer à blanc les petits oignons grelots (voir la recette : Fiche 169). Glacer à blanc les carottes (voir la recette : Fiche 169C). Dans la sauteuse, faire fondre le beurre restant. Dans la sauteuse, faire suer la salade ciselée. Ajouter les petits pois, les carottes et les petits oignons glacés à blanc. ⚠️☢️ ATTENTION : LES GLAÇAGES (FICHES 169 ET 169C) SONT DÉJÀ SALÉS — GOÛTER AVANT DE SALER ⚠️☢️ Saler et poivrer. Mélanger avec précaution à l'aide d'une écumoire. Rectifier l'assaisonnement. Laisser mijoter quelques instants.</t>
        </is>
      </c>
      <c r="E13" t="s" s="11"/>
      <c r="F13"/>
    </row>
    <row r="14">
      <c r="A14" t="s">
        <v>72</v>
      </c>
      <c r="B14">
        <v>1</v>
      </c>
      <c r="C14"/>
      <c r="D14" t="inlineStr" s="11">
        <is>
          <t>Mise en place du poste de travail — Verifier les DLC, peser les denrees, selectionner le materiel necessaire. Laver et desinfecter le materiel et le poste de travail en suivant les protocoles.</t>
        </is>
      </c>
      <c r="E14" t="s" s="11"/>
      <c r="F14"/>
    </row>
    <row r="15">
      <c r="A15" t="s">
        <v>72</v>
      </c>
      <c r="B15">
        <v>2</v>
      </c>
      <c r="C15"/>
      <c r="D15" t="s" s="11">
        <v>73</v>
      </c>
      <c r="E15" t="s" s="11"/>
      <c r="F15"/>
    </row>
    <row r="16">
      <c r="A16" t="s">
        <v>72</v>
      </c>
      <c r="B16">
        <v>3</v>
      </c>
      <c r="C16"/>
      <c r="D16" t="inlineStr" s="11">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6" t="s" s="11"/>
      <c r="F16"/>
    </row>
    <row r="17">
      <c r="A17" t="s">
        <v>72</v>
      </c>
      <c r="B17">
        <v>4</v>
      </c>
      <c r="C17"/>
      <c r="D17" t="s" s="11">
        <v>74</v>
      </c>
      <c r="E17" t="s" s="11"/>
      <c r="F17"/>
    </row>
    <row r="18">
      <c r="A18" t="s">
        <v>72</v>
      </c>
      <c r="B18">
        <v>5</v>
      </c>
      <c r="C18"/>
      <c r="D18" t="inlineStr" s="11">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8" t="s" s="11"/>
      <c r="F18"/>
    </row>
    <row r="19">
      <c r="A19" t="s">
        <v>75</v>
      </c>
      <c r="B19">
        <v>1</v>
      </c>
      <c r="C19"/>
      <c r="D19" t="inlineStr" s="11">
        <is>
          <t>Mise en place du poste de travail — Verifier les DLC, peser les denrees, selectionner le materiel necessaire. Laver et desinfecter le materiel et le poste de travail en suivant les protocoles.</t>
        </is>
      </c>
      <c r="E19" t="s" s="11"/>
      <c r="F19"/>
    </row>
    <row r="20">
      <c r="A20" t="s">
        <v>75</v>
      </c>
      <c r="B20">
        <v>2</v>
      </c>
      <c r="C20"/>
      <c r="D20" t="s" s="11">
        <v>76</v>
      </c>
      <c r="E20" t="s" s="11"/>
      <c r="F20"/>
    </row>
    <row r="21">
      <c r="A21" t="s">
        <v>75</v>
      </c>
      <c r="B21">
        <v>3</v>
      </c>
      <c r="C21"/>
      <c r="D21" t="inlineStr" s="11">
        <is>
          <t>Marquer la cuisson — Selon la technique de glacage a blanc (voir Fiche 169) : disposer les jeunes carottes entieres dans des bacs beurres, de facon a ce qu'elles ne se superposent pas. Mouiller avec de l'eau aux 3/4 de la hauteur des carottes. Saler. Etager les bacs sur l'echelle de cuisson. Enfourner et cuire a couvert. Surveiller attentivement la fin de cuisson pour eviter toute coloration. Au besoin, reduire la temperature du four. Les carottes doivent etre brillantes au terme de leur cuisson.</t>
        </is>
      </c>
      <c r="E21" t="s" s="11"/>
      <c r="F21"/>
    </row>
    <row r="22">
      <c r="A22" t="s">
        <v>75</v>
      </c>
      <c r="B22">
        <v>4</v>
      </c>
      <c r="C22"/>
      <c r="D22" t="s" s="11">
        <v>77</v>
      </c>
      <c r="E22" t="s" s="11"/>
      <c r="F22"/>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78</v>
      </c>
      <c r="B1" t="s" s="7">
        <v>79</v>
      </c>
      <c r="C1" t="s" s="7">
        <v>80</v>
      </c>
      <c r="D1" t="s" s="7">
        <v>81</v>
      </c>
      <c r="E1" t="s" s="7">
        <v>10</v>
      </c>
    </row>
    <row r="2">
      <c r="A2">
        <v>0</v>
      </c>
      <c r="B2" t="s">
        <v>60</v>
      </c>
      <c r="C2" t="s">
        <v>82</v>
      </c>
      <c r="D2" s="6">
        <f>'Besoins'!$B$2*100</f>
        <v>100</v>
      </c>
      <c r="E2" t="s">
        <v>3</v>
      </c>
    </row>
    <row r="3">
      <c r="A3">
        <v>1</v>
      </c>
      <c r="B3" t="s">
        <v>83</v>
      </c>
      <c r="C3" t="s">
        <v>82</v>
      </c>
      <c r="D3" s="6">
        <f>'Besoins'!$B$2*100</f>
        <v>100</v>
      </c>
      <c r="E3" t="s">
        <v>3</v>
      </c>
    </row>
    <row r="4">
      <c r="A4">
        <v>2</v>
      </c>
      <c r="B4" t="s">
        <v>84</v>
      </c>
      <c r="C4" t="s">
        <v>85</v>
      </c>
      <c r="D4" s="6">
        <f>'Besoins'!$B$2*22.5</f>
        <v>22.5</v>
      </c>
      <c r="E4" t="s">
        <v>25</v>
      </c>
    </row>
    <row r="5">
      <c r="A5">
        <v>2</v>
      </c>
      <c r="B5" t="s">
        <v>86</v>
      </c>
      <c r="C5" t="s">
        <v>85</v>
      </c>
      <c r="D5" s="6">
        <f>'Besoins'!$B$2*0.073</f>
        <v>0.073</v>
      </c>
      <c r="E5" t="s">
        <v>25</v>
      </c>
    </row>
    <row r="6">
      <c r="A6">
        <v>2</v>
      </c>
      <c r="B6" t="s">
        <v>87</v>
      </c>
      <c r="C6" t="s">
        <v>85</v>
      </c>
      <c r="D6" s="6">
        <f>'Besoins'!$B$2*0.007</f>
        <v>0.007</v>
      </c>
      <c r="E6" t="s">
        <v>25</v>
      </c>
    </row>
    <row r="7">
      <c r="A7">
        <v>2</v>
      </c>
      <c r="B7" t="s">
        <v>88</v>
      </c>
      <c r="C7" t="s">
        <v>82</v>
      </c>
      <c r="D7" s="6">
        <f>'Besoins'!$B$2*5</f>
        <v>5</v>
      </c>
      <c r="E7" t="s">
        <v>15</v>
      </c>
    </row>
    <row r="8">
      <c r="A8">
        <v>3</v>
      </c>
      <c r="B8" t="s">
        <v>89</v>
      </c>
      <c r="C8" t="s">
        <v>85</v>
      </c>
      <c r="D8" s="6">
        <f>'Besoins'!$B$2*4.75</f>
        <v>4.75</v>
      </c>
      <c r="E8" t="s">
        <v>15</v>
      </c>
    </row>
    <row r="9">
      <c r="A9">
        <v>3</v>
      </c>
      <c r="B9" t="s">
        <v>90</v>
      </c>
      <c r="C9" t="s">
        <v>85</v>
      </c>
      <c r="D9" s="6">
        <f>'Besoins'!$B$2*0.25</f>
        <v>0.25</v>
      </c>
      <c r="E9" t="s">
        <v>25</v>
      </c>
    </row>
    <row r="10">
      <c r="A10">
        <v>2</v>
      </c>
      <c r="B10" t="s">
        <v>91</v>
      </c>
      <c r="C10" t="s">
        <v>82</v>
      </c>
      <c r="D10" s="6">
        <f>'Besoins'!$B$2*10</f>
        <v>10</v>
      </c>
      <c r="E10" t="s">
        <v>15</v>
      </c>
    </row>
    <row r="11">
      <c r="A11">
        <v>3</v>
      </c>
      <c r="B11" t="s">
        <v>89</v>
      </c>
      <c r="C11" t="s">
        <v>85</v>
      </c>
      <c r="D11" s="6">
        <f>'Besoins'!$B$2*9.75</f>
        <v>9.75</v>
      </c>
      <c r="E11" t="s">
        <v>15</v>
      </c>
    </row>
    <row r="12">
      <c r="A12">
        <v>3</v>
      </c>
      <c r="B12" t="s">
        <v>92</v>
      </c>
      <c r="C12" t="s">
        <v>85</v>
      </c>
      <c r="D12" s="6">
        <f>'Besoins'!$B$2*0.25</f>
        <v>0.25</v>
      </c>
      <c r="E12" t="s">
        <v>25</v>
      </c>
    </row>
    <row r="13">
      <c r="A13">
        <v>2</v>
      </c>
      <c r="B13" t="s">
        <v>93</v>
      </c>
      <c r="C13" t="s">
        <v>94</v>
      </c>
      <c r="D13" s="6">
        <f>'Besoins'!$B$2*2</f>
        <v>2</v>
      </c>
      <c r="E13" t="s">
        <v>15</v>
      </c>
    </row>
    <row r="14">
      <c r="A14">
        <v>1</v>
      </c>
      <c r="B14" t="s">
        <v>95</v>
      </c>
      <c r="C14" t="s">
        <v>85</v>
      </c>
      <c r="D14" s="6">
        <f>'Besoins'!$B$2*0.5</f>
        <v>0.5</v>
      </c>
      <c r="E14" t="s">
        <v>15</v>
      </c>
    </row>
    <row r="15">
      <c r="A15">
        <v>1</v>
      </c>
      <c r="B15" t="s">
        <v>96</v>
      </c>
      <c r="C15" t="s">
        <v>82</v>
      </c>
      <c r="D15" s="6">
        <f>'Besoins'!$B$2*80</f>
        <v>80</v>
      </c>
      <c r="E15" t="s">
        <v>3</v>
      </c>
    </row>
    <row r="16">
      <c r="A16">
        <v>2</v>
      </c>
      <c r="B16" t="s">
        <v>97</v>
      </c>
      <c r="C16" t="s">
        <v>85</v>
      </c>
      <c r="D16" s="6">
        <f>'Besoins'!$B$2*12</f>
        <v>12</v>
      </c>
      <c r="E16" t="s">
        <v>25</v>
      </c>
    </row>
    <row r="17">
      <c r="A17">
        <v>2</v>
      </c>
      <c r="B17" t="s">
        <v>98</v>
      </c>
      <c r="C17" t="s">
        <v>82</v>
      </c>
      <c r="D17" s="6">
        <f>'Besoins'!$B$2*60</f>
        <v>60</v>
      </c>
      <c r="E17" t="s">
        <v>3</v>
      </c>
    </row>
    <row r="18">
      <c r="A18">
        <v>3</v>
      </c>
      <c r="B18" t="s">
        <v>99</v>
      </c>
      <c r="C18" t="s">
        <v>85</v>
      </c>
      <c r="D18" s="6">
        <f>'Besoins'!$B$2*2.4</f>
        <v>2.4</v>
      </c>
      <c r="E18" t="s">
        <v>25</v>
      </c>
    </row>
    <row r="19">
      <c r="A19">
        <v>3</v>
      </c>
      <c r="B19" t="s">
        <v>100</v>
      </c>
      <c r="C19" t="s">
        <v>85</v>
      </c>
      <c r="D19" s="6">
        <f>'Besoins'!$B$2*0.12</f>
        <v>0.12</v>
      </c>
      <c r="E19" t="s">
        <v>25</v>
      </c>
    </row>
    <row r="20">
      <c r="A20">
        <v>3</v>
      </c>
      <c r="B20" t="s">
        <v>101</v>
      </c>
      <c r="C20" t="s">
        <v>85</v>
      </c>
      <c r="D20" s="6">
        <f>'Besoins'!$B$2*0.06</f>
        <v>0.06</v>
      </c>
      <c r="E20" t="s">
        <v>25</v>
      </c>
    </row>
    <row r="21">
      <c r="A21">
        <v>3</v>
      </c>
      <c r="B21" t="s">
        <v>102</v>
      </c>
      <c r="C21" t="s">
        <v>85</v>
      </c>
      <c r="D21" s="6">
        <f>'Besoins'!$B$2*0.006</f>
        <v>0.006</v>
      </c>
      <c r="E21" t="s">
        <v>25</v>
      </c>
    </row>
    <row r="22">
      <c r="A22">
        <v>2</v>
      </c>
      <c r="B22" t="s">
        <v>103</v>
      </c>
      <c r="C22" t="s">
        <v>82</v>
      </c>
      <c r="D22" s="6">
        <f>'Besoins'!$B$2*80</f>
        <v>80</v>
      </c>
      <c r="E22" t="s">
        <v>3</v>
      </c>
    </row>
    <row r="23">
      <c r="A23">
        <v>3</v>
      </c>
      <c r="B23" t="s">
        <v>104</v>
      </c>
      <c r="C23" t="s">
        <v>85</v>
      </c>
      <c r="D23" s="6">
        <f>'Besoins'!$B$2*3.2</f>
        <v>3.2</v>
      </c>
      <c r="E23" t="s">
        <v>25</v>
      </c>
    </row>
    <row r="24">
      <c r="A24">
        <v>3</v>
      </c>
      <c r="B24" t="s">
        <v>100</v>
      </c>
      <c r="C24" t="s">
        <v>85</v>
      </c>
      <c r="D24" s="6">
        <f>'Besoins'!$B$2*0.16</f>
        <v>0.16</v>
      </c>
      <c r="E24" t="s">
        <v>25</v>
      </c>
    </row>
    <row r="25">
      <c r="A25">
        <v>3</v>
      </c>
      <c r="B25" t="s">
        <v>102</v>
      </c>
      <c r="C25" t="s">
        <v>85</v>
      </c>
      <c r="D25" s="6">
        <f>'Besoins'!$B$2*0.008</f>
        <v>0.008</v>
      </c>
      <c r="E25" t="s">
        <v>25</v>
      </c>
    </row>
    <row r="26">
      <c r="A26">
        <v>3</v>
      </c>
      <c r="B26" t="s">
        <v>101</v>
      </c>
      <c r="C26" t="s">
        <v>85</v>
      </c>
      <c r="D26" s="6">
        <f>'Besoins'!$B$2*0.08</f>
        <v>0.08</v>
      </c>
      <c r="E26" t="s">
        <v>25</v>
      </c>
    </row>
    <row r="27">
      <c r="A27">
        <v>2</v>
      </c>
      <c r="B27" t="s">
        <v>105</v>
      </c>
      <c r="C27" t="s">
        <v>94</v>
      </c>
      <c r="D27" s="6">
        <f>'Besoins'!$B$2*0.8</f>
        <v>0.8</v>
      </c>
      <c r="E27" t="s">
        <v>25</v>
      </c>
    </row>
    <row r="28">
      <c r="A28">
        <v>2</v>
      </c>
      <c r="B28" t="s">
        <v>106</v>
      </c>
      <c r="C28" t="s">
        <v>85</v>
      </c>
      <c r="D28" s="6">
        <f>'Besoins'!$B$2*1.32</f>
        <v>1.32</v>
      </c>
      <c r="E28" t="s">
        <v>25</v>
      </c>
    </row>
    <row r="29">
      <c r="A29">
        <v>2</v>
      </c>
      <c r="B29" t="s">
        <v>86</v>
      </c>
      <c r="C29" t="s">
        <v>85</v>
      </c>
      <c r="D29" s="6">
        <f>'Besoins'!$B$2*0.0288</f>
        <v>0.0288</v>
      </c>
      <c r="E29" t="s">
        <v>25</v>
      </c>
    </row>
    <row r="30">
      <c r="A30">
        <v>2</v>
      </c>
      <c r="B30" t="s">
        <v>87</v>
      </c>
      <c r="C30" t="s">
        <v>85</v>
      </c>
      <c r="D30" s="6">
        <f>'Besoins'!$B$2*0.0056</f>
        <v>0.0056</v>
      </c>
      <c r="E30" t="s">
        <v>25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8"/>
  <cols>
    <col min="1" max="1" width="22" customWidth="1"/>
    <col min="2" max="2" width="52" customWidth="1"/>
    <col min="3" max="3" width="14" customWidth="1"/>
    <col min="4" max="4" width="10" customWidth="1"/>
  </cols>
  <sheetData>
    <row r="1" customHeight="1" ht="24">
      <c r="A1" t="s" s="2">
        <v>107</v>
      </c>
      <c r="B1"/>
      <c r="C1"/>
      <c r="D1"/>
    </row>
    <row r="2">
      <c r="A2" t="str" s="12">
        <f>"GRO_CDC_097B · GRO.VOLAILLE · référence : "&amp;Besoins!B3&amp;" "&amp;Besoins!C3&amp;" · multiplicateur réglable sur la feuille ""Besoins"""</f>
        <v>GRO_CDC_097B · GRO.VOLAILLE · référence : 100 pc · multiplicateur réglable sur la feuille </v>
      </c>
      <c r="B2"/>
      <c r="C2"/>
      <c r="D2"/>
    </row>
    <row r="3">
      <c r="A3"/>
      <c r="B3"/>
      <c r="C3"/>
      <c r="D3"/>
    </row>
    <row r="4">
      <c r="A4" t="s" s="13">
        <v>108</v>
      </c>
      <c r="B4"/>
      <c r="C4"/>
      <c r="D4"/>
    </row>
    <row r="5">
      <c r="A5" t="s" s="14">
        <v>109</v>
      </c>
      <c r="B5" t="str" s="11">
        <f>Procedure!D2</f>
        <v>Garniture aux petits pois — Ajouter le madère au fond de cuisson. Garnir avec des petits pois à la paysanne (voir la recette : Fiche 168B).</v>
      </c>
      <c r="C5"/>
      <c r="D5"/>
    </row>
    <row r="6">
      <c r="A6"/>
      <c r="B6" t="str">
        <f>Besoins!B8</f>
        <v>Madère (cuisson sauce)</v>
      </c>
      <c r="C6" s="6">
        <f>Besoins!E8</f>
        <v>0.5</v>
      </c>
      <c r="D6" t="str">
        <f>Besoins!F8</f>
        <v>lt</v>
      </c>
    </row>
    <row r="7">
      <c r="A7"/>
      <c r="B7" t="s">
        <v>110</v>
      </c>
      <c r="C7" s="6">
        <f>'Besoins'!$B$2*80</f>
        <v>80</v>
      </c>
      <c r="D7" t="s">
        <v>3</v>
      </c>
    </row>
    <row r="8">
      <c r="A8" t="s" s="14">
        <v>111</v>
      </c>
      <c r="B8" t="str" s="11">
        <f>Procedure!D3</f>
        <v>Dresser et servir — Dresser la cuisse de canard a l'assiette. Napper de fond de poelage. Accompagner avec la garniture choisie.</v>
      </c>
      <c r="C8"/>
      <c r="D8"/>
    </row>
    <row r="9">
      <c r="A9"/>
      <c r="B9" t="s">
        <v>112</v>
      </c>
      <c r="C9" s="6">
        <f>'Besoins'!$B$2*100</f>
        <v>100</v>
      </c>
      <c r="D9" t="s">
        <v>3</v>
      </c>
    </row>
    <row r="10">
      <c r="A10"/>
      <c r="B10"/>
      <c r="C10"/>
      <c r="D10"/>
    </row>
    <row r="11">
      <c r="A11" t="s" s="13">
        <v>113</v>
      </c>
      <c r="B11"/>
      <c r="C11"/>
      <c r="D11"/>
    </row>
    <row r="12">
      <c r="A12" t="s" s="14">
        <v>114</v>
      </c>
      <c r="B12" t="str" s="11">
        <f>Procedure!D4</f>
        <v>Mise en place du poste de travail — Verifier les DLC, peser les denrees, selectionner le materiel necessaire. Laver et desinfecter le materiel et le poste de travail en suivant les protocoles.</v>
      </c>
      <c r="C12"/>
      <c r="D12"/>
    </row>
    <row r="13">
      <c r="A13" t="s" s="14">
        <v>115</v>
      </c>
      <c r="B13" t="str" s="11">
        <f>Procedure!D5</f>
        <v>Preparations preliminaires — Deconditionner les cuisses de canard suivant les procedures. Parer les cuisses. Reserver au froid dans un bac GN 2/1 H 250 en polycarbonate muni d'une grille egouttoir et d'un couvercle.</v>
      </c>
      <c r="C13"/>
      <c r="D13"/>
    </row>
    <row r="14">
      <c r="A14"/>
      <c r="B14" t="str">
        <f>Besoins!B20</f>
        <v>Cuisses de canard UE</v>
      </c>
      <c r="C14" s="6">
        <f>Besoins!E20</f>
        <v>22.5</v>
      </c>
      <c r="D14" t="str">
        <f>Besoins!F20</f>
        <v>kg</v>
      </c>
    </row>
    <row r="15">
      <c r="A15" t="s" s="14">
        <v>116</v>
      </c>
      <c r="B15" t="str" s="11">
        <f>Procedure!D6</f>
        <v>Confectionner les fonds — Dans un rondeau, realiser 5 litres de jus de canard et 10 litres de fond de veau lie, a partir de fonds deshydrates, en se reportant aux recommandations du fabricant. Reserver au bain-marie ou en armoire chaude, en attente d'utilisation.</v>
      </c>
      <c r="C15"/>
      <c r="D15"/>
    </row>
    <row r="16">
      <c r="A16"/>
      <c r="B16" t="s">
        <v>117</v>
      </c>
      <c r="C16" s="6">
        <f>'Besoins'!$B$2*5</f>
        <v>5</v>
      </c>
      <c r="D16" t="s">
        <v>15</v>
      </c>
    </row>
    <row r="17">
      <c r="A17"/>
      <c r="B17" t="s">
        <v>118</v>
      </c>
      <c r="C17" s="6">
        <f>'Besoins'!$B$2*10</f>
        <v>10</v>
      </c>
      <c r="D17" t="s">
        <v>15</v>
      </c>
    </row>
    <row r="18">
      <c r="A18" t="s" s="14">
        <v>119</v>
      </c>
      <c r="B18" t="str" s="11">
        <f>Procedure!D7</f>
        <v>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v>
      </c>
      <c r="C18"/>
      <c r="D18"/>
    </row>
    <row r="19">
      <c r="A19"/>
      <c r="B19" t="s">
        <v>120</v>
      </c>
      <c r="C19" s="6">
        <f>'Besoins'!$B$2*0.073</f>
        <v>0.073</v>
      </c>
      <c r="D19" t="s">
        <v>25</v>
      </c>
    </row>
    <row r="20">
      <c r="A20"/>
      <c r="B20" t="s">
        <v>121</v>
      </c>
      <c r="C20" s="6">
        <f>'Besoins'!$B$2*0.007</f>
        <v>0.007</v>
      </c>
      <c r="D20" t="s">
        <v>25</v>
      </c>
    </row>
    <row r="21">
      <c r="A21"/>
      <c r="B21" t="s">
        <v>122</v>
      </c>
      <c r="C21" s="6">
        <f>'Besoins'!$B$2*2</f>
        <v>2</v>
      </c>
      <c r="D21" t="s">
        <v>15</v>
      </c>
    </row>
    <row r="22">
      <c r="A22" t="s" s="14">
        <v>111</v>
      </c>
      <c r="B22" t="str" s="11">
        <f>Procedure!D8</f>
        <v>Dresser et servir — Dresser la cuisse de canard a l'assiette. Napper de fond de poelage. Accompagner avec la garniture choisie.</v>
      </c>
      <c r="C22"/>
      <c r="D22"/>
    </row>
    <row r="23">
      <c r="A23"/>
      <c r="B23"/>
      <c r="C23"/>
      <c r="D23"/>
    </row>
    <row r="24">
      <c r="A24" t="s" s="13">
        <v>123</v>
      </c>
      <c r="B24"/>
      <c r="C24"/>
      <c r="D24"/>
    </row>
    <row r="25">
      <c r="A25" t="s" s="14">
        <v>114</v>
      </c>
      <c r="B25" t="str" s="11">
        <f>"[DÉLAYER] "&amp;Procedure!D9</f>
        <v>[DÉLAYER] Delayer la poudre dans l'eau bouillante ou froide en fouettant, puis porter a ebullition en remuant regulierement pendant 3 minutes.</v>
      </c>
      <c r="C25"/>
      <c r="D25"/>
    </row>
    <row r="26">
      <c r="A26"/>
      <c r="B26" t="s">
        <v>124</v>
      </c>
      <c r="C26" s="6">
        <f>'Besoins'!$B$2*4.75</f>
        <v>4.75</v>
      </c>
      <c r="D26" t="s">
        <v>15</v>
      </c>
    </row>
    <row r="27">
      <c r="A27"/>
      <c r="B27" t="str">
        <f>Besoins!B12</f>
        <v>Jus de Canard Premium Deshydrate (CHEF)</v>
      </c>
      <c r="C27" s="6">
        <f>Besoins!E12</f>
        <v>0.25</v>
      </c>
      <c r="D27" t="str">
        <f>Besoins!F12</f>
        <v>kg</v>
      </c>
    </row>
    <row r="28">
      <c r="A28"/>
      <c r="B28" t="str" s="15">
        <f>"ℹ "&amp;Procedure!E9</f>
        <v>ℹ</v>
      </c>
      <c r="C28"/>
      <c r="D28"/>
    </row>
    <row r="29">
      <c r="A29"/>
      <c r="B29"/>
      <c r="C29"/>
      <c r="D29"/>
    </row>
    <row r="30">
      <c r="A30" t="s" s="13">
        <v>125</v>
      </c>
      <c r="B30"/>
      <c r="C30"/>
      <c r="D30"/>
    </row>
    <row r="31">
      <c r="A31" t="s" s="14">
        <v>114</v>
      </c>
      <c r="B31" t="str" s="11">
        <f>"[DISSOUDRE] "&amp;Procedure!D10</f>
        <v>[DISSOUDRE] Délayer la poudre dans l'eau froide en fouettant, puis porter à ébullition en remuant régulièrement.</v>
      </c>
      <c r="C31"/>
      <c r="D31"/>
    </row>
    <row r="32">
      <c r="A32"/>
      <c r="B32" t="s">
        <v>124</v>
      </c>
      <c r="C32" s="6">
        <f>'Besoins'!$B$2*9.75</f>
        <v>9.75</v>
      </c>
      <c r="D32" t="s">
        <v>15</v>
      </c>
    </row>
    <row r="33">
      <c r="A33"/>
      <c r="B33" t="str">
        <f>Besoins!B11</f>
        <v>Fonds Brun Lié (Knorr Professional)</v>
      </c>
      <c r="C33" s="6">
        <f>Besoins!E11</f>
        <v>0.25</v>
      </c>
      <c r="D33" t="str">
        <f>Besoins!F11</f>
        <v>kg</v>
      </c>
    </row>
    <row r="34">
      <c r="A34"/>
      <c r="B34"/>
      <c r="C34"/>
      <c r="D34"/>
    </row>
    <row r="35">
      <c r="A35" t="s" s="13">
        <v>126</v>
      </c>
      <c r="B35"/>
      <c r="C35"/>
      <c r="D35"/>
    </row>
    <row r="36">
      <c r="A36" t="s" s="14">
        <v>114</v>
      </c>
      <c r="B36" t="str" s="11">
        <f>Procedure!D11</f>
        <v>Mise en place du poste de travail — Vérifier les D.L.C., peser les denrées, sélectionner le matériel nécessaire. Laver et désinfecter le matériel et le poste de travail en suivant les protocoles.</v>
      </c>
      <c r="C36"/>
      <c r="D36"/>
    </row>
    <row r="37">
      <c r="A37" t="s" s="14">
        <v>115</v>
      </c>
      <c r="B37" t="str" s="11">
        <f>Procedure!D12</f>
        <v>Préparations préliminaires — Déconditionner les petits pois suivant la procédure. Mettre les petits pois dans 4 bacs GN 1/1 H 100 perforés. Réserver au froid. Déconditionner les petits oignons grelots. Réserver au froid dans 1 bac GN 1/1 H 45, qui servira ultérieurement à la cuisson. Laver et désinfecter la laitue suivant la procédure. Ciseler la laitue. Réserver au froid. Carottes (version collectivité) : jeunes carottes très fines surgelées, glacées à blanc selon la Fiche 169C — le livre part de carottes fraîches : « Tailler les carottes en morceaux de 3 à 4 cm dans leur longueur. Faire tourner juste quelques instants les morceaux de carottes dans l'éplucheuse, ce qui aura pour effet de les éplucher et de les « tourner » légèrement. Laver et désinfecter les carottes suivant la procédure. Réserver au froid. »</v>
      </c>
      <c r="C37"/>
      <c r="D37"/>
    </row>
    <row r="38">
      <c r="A38"/>
      <c r="B38" t="str">
        <f>Besoins!B19</f>
        <v>Petits pois doux très fins surgelés</v>
      </c>
      <c r="C38" s="6">
        <f>Besoins!E19</f>
        <v>12</v>
      </c>
      <c r="D38" t="str">
        <f>Besoins!F19</f>
        <v>kg</v>
      </c>
    </row>
    <row r="39">
      <c r="A39"/>
      <c r="B39" t="s">
        <v>127</v>
      </c>
      <c r="C39" s="6">
        <f>'Besoins'!$B$2*0.8</f>
        <v>0.8</v>
      </c>
      <c r="D39" t="s">
        <v>25</v>
      </c>
    </row>
    <row r="40">
      <c r="A40" t="s" s="14">
        <v>116</v>
      </c>
      <c r="B40" t="str" s="11">
        <f>Procedure!D13</f>
        <v>Marquer la cuisson des petits pois à la paysanne — Chauffer le four sur la position vapeur. Étager les bacs de petits pois sur l'échelle de cuisson. Enfourner et cuire pendant 20 minutes environ. Chauffer le four sur la position chaleur sèche à + 150 °C. Glacer à blanc les petits oignons grelots (voir la recette : Fiche 169). Glacer à blanc les carottes (voir la recette : Fiche 169C). Dans la sauteuse, faire fondre le beurre restant. Dans la sauteuse, faire suer la salade ciselée. Ajouter les petits pois, les carottes et les petits oignons glacés à blanc. ⚠️☢️ ATTENTION : LES GLAÇAGES (FICHES 169 ET 169C) SONT DÉJÀ SALÉS — GOÛTER AVANT DE SALER ⚠️☢️ Saler et poivrer. Mélanger avec précaution à l'aide d'une écumoire. Rectifier l'assaisonnement. Laisser mijoter quelques instants.</v>
      </c>
      <c r="C40"/>
      <c r="D40"/>
    </row>
    <row r="41">
      <c r="A41"/>
      <c r="B41" t="s">
        <v>128</v>
      </c>
      <c r="C41" s="6">
        <f>'Besoins'!$B$2*60</f>
        <v>60</v>
      </c>
      <c r="D41" t="s">
        <v>3</v>
      </c>
    </row>
    <row r="42">
      <c r="A42"/>
      <c r="B42" t="s">
        <v>129</v>
      </c>
      <c r="C42" s="6">
        <f>'Besoins'!$B$2*80</f>
        <v>80</v>
      </c>
      <c r="D42" t="s">
        <v>3</v>
      </c>
    </row>
    <row r="43">
      <c r="A43"/>
      <c r="B43" t="s">
        <v>130</v>
      </c>
      <c r="C43" s="6">
        <f>'Besoins'!$B$2*1.32</f>
        <v>1.32</v>
      </c>
      <c r="D43" t="s">
        <v>25</v>
      </c>
    </row>
    <row r="44">
      <c r="A44"/>
      <c r="B44" t="s">
        <v>120</v>
      </c>
      <c r="C44" s="6">
        <f>'Besoins'!$B$2*0.0288</f>
        <v>0.0288</v>
      </c>
      <c r="D44" t="s">
        <v>25</v>
      </c>
    </row>
    <row r="45">
      <c r="A45"/>
      <c r="B45" t="s">
        <v>121</v>
      </c>
      <c r="C45" s="6">
        <f>'Besoins'!$B$2*0.0056</f>
        <v>0.0056</v>
      </c>
      <c r="D45" t="s">
        <v>25</v>
      </c>
    </row>
    <row r="46">
      <c r="A46"/>
      <c r="B46"/>
      <c r="C46"/>
      <c r="D46"/>
    </row>
    <row r="47">
      <c r="A47" t="s" s="13">
        <v>131</v>
      </c>
      <c r="B47"/>
      <c r="C47"/>
      <c r="D47"/>
    </row>
    <row r="48">
      <c r="A48" t="s" s="14">
        <v>114</v>
      </c>
      <c r="B48" t="str" s="11">
        <f>Procedure!D14</f>
        <v>Mise en place du poste de travail — Verifier les DLC, peser les denrees, selectionner le materiel necessaire. Laver et desinfecter le materiel et le poste de travail en suivant les protocoles.</v>
      </c>
      <c r="C48"/>
      <c r="D48"/>
    </row>
    <row r="49">
      <c r="A49" t="s" s="14">
        <v>115</v>
      </c>
      <c r="B49" t="str" s="11">
        <f>Procedure!D15</f>
        <v>Preparations preliminaires — Deconditionner les petits oignons grelots suivant la procedure. Dans une calotte, faire fondre le beurre.</v>
      </c>
      <c r="C49"/>
      <c r="D49"/>
    </row>
    <row r="50">
      <c r="A50"/>
      <c r="B50" t="str">
        <f>Besoins!B18</f>
        <v>Petits oignons blancs surgelés</v>
      </c>
      <c r="C50" s="6">
        <f>Besoins!E18</f>
        <v>2.4</v>
      </c>
      <c r="D50" t="str">
        <f>Besoins!F18</f>
        <v>kg</v>
      </c>
    </row>
    <row r="51">
      <c r="A51"/>
      <c r="B51" t="s">
        <v>130</v>
      </c>
      <c r="C51" s="6">
        <f>'Besoins'!$B$2*0.12</f>
        <v>0.12</v>
      </c>
      <c r="D51" t="s">
        <v>25</v>
      </c>
    </row>
    <row r="52">
      <c r="A52" t="s" s="14">
        <v>116</v>
      </c>
      <c r="B52" t="str" s="11">
        <f>Procedure!D16</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52"/>
      <c r="D52"/>
    </row>
    <row r="53">
      <c r="A53"/>
      <c r="B53" t="s">
        <v>132</v>
      </c>
      <c r="C53" s="6">
        <f>'Besoins'!$B$2*0.06</f>
        <v>0.06</v>
      </c>
      <c r="D53" t="s">
        <v>25</v>
      </c>
    </row>
    <row r="54">
      <c r="A54"/>
      <c r="B54" t="s">
        <v>120</v>
      </c>
      <c r="C54" s="6">
        <f>'Besoins'!$B$2*0.006</f>
        <v>0.006</v>
      </c>
      <c r="D54" t="s">
        <v>25</v>
      </c>
    </row>
    <row r="55">
      <c r="A55" t="s" s="14">
        <v>119</v>
      </c>
      <c r="B55" t="str" s="11">
        <f>Procedure!D17</f>
        <v>Decanter — Debarrasser delicatement les petits oignons directement sur le plat a garnir, ou bien reserver dans le bac de cuisson en attente d'utilisation.</v>
      </c>
      <c r="C55"/>
      <c r="D55"/>
    </row>
    <row r="56">
      <c r="A56" t="s" s="14">
        <v>133</v>
      </c>
      <c r="B56" t="str" s="11">
        <f>Procedure!D18</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56"/>
      <c r="D56"/>
    </row>
    <row r="57">
      <c r="A57"/>
      <c r="B57"/>
      <c r="C57"/>
      <c r="D57"/>
    </row>
    <row r="58">
      <c r="A58" t="s" s="13">
        <v>134</v>
      </c>
      <c r="B58"/>
      <c r="C58"/>
      <c r="D58"/>
    </row>
    <row r="59">
      <c r="A59" t="s" s="14">
        <v>114</v>
      </c>
      <c r="B59" t="str" s="11">
        <f>Procedure!D19</f>
        <v>Mise en place du poste de travail — Verifier les DLC, peser les denrees, selectionner le materiel necessaire. Laver et desinfecter le materiel et le poste de travail en suivant les protocoles.</v>
      </c>
      <c r="C59"/>
      <c r="D59"/>
    </row>
    <row r="60">
      <c r="A60" t="s" s="14">
        <v>115</v>
      </c>
      <c r="B60" t="str" s="11">
        <f>Procedure!D20</f>
        <v>Preparations preliminaires — Deconditionner les jeunes carottes tres fines surgelees suivant la procedure.</v>
      </c>
      <c r="C60"/>
      <c r="D60"/>
    </row>
    <row r="61">
      <c r="A61"/>
      <c r="B61" t="str">
        <f>Besoins!B17</f>
        <v>Jeunes carottes très fines surgelées</v>
      </c>
      <c r="C61" s="6">
        <f>Besoins!E17</f>
        <v>3.2</v>
      </c>
      <c r="D61" t="str">
        <f>Besoins!F17</f>
        <v>kg</v>
      </c>
    </row>
    <row r="62">
      <c r="A62" t="s" s="14">
        <v>116</v>
      </c>
      <c r="B62" t="str" s="11">
        <f>Procedure!D21</f>
        <v>Marquer la cuisson — Selon la technique de glacage a blanc (voir Fiche 169) : disposer les jeunes carottes entieres dans des bacs beurres, de facon a ce qu'elles ne se superposent pas. Mouiller avec de l'eau aux 3/4 de la hauteur des carottes. Saler. Etager les bacs sur l'echelle de cuisson. Enfourner et cuire a couvert. Surveiller attentivement la fin de cuisson pour eviter toute coloration. Au besoin, reduire la temperature du four. Les carottes doivent etre brillantes au terme de leur cuisson.</v>
      </c>
      <c r="C62"/>
      <c r="D62"/>
    </row>
    <row r="63">
      <c r="A63"/>
      <c r="B63" t="s">
        <v>130</v>
      </c>
      <c r="C63" s="6">
        <f>'Besoins'!$B$2*0.16</f>
        <v>0.16</v>
      </c>
      <c r="D63" t="s">
        <v>25</v>
      </c>
    </row>
    <row r="64">
      <c r="A64"/>
      <c r="B64" t="s">
        <v>120</v>
      </c>
      <c r="C64" s="6">
        <f>'Besoins'!$B$2*0.008</f>
        <v>0.008</v>
      </c>
      <c r="D64" t="s">
        <v>25</v>
      </c>
    </row>
    <row r="65">
      <c r="A65"/>
      <c r="B65" t="s">
        <v>132</v>
      </c>
      <c r="C65" s="6">
        <f>'Besoins'!$B$2*0.08</f>
        <v>0.08</v>
      </c>
      <c r="D65" t="s">
        <v>25</v>
      </c>
    </row>
    <row r="66">
      <c r="A66" t="s" s="14">
        <v>119</v>
      </c>
      <c r="B66" t="str" s="11">
        <f>Procedure!D22</f>
        <v>Decanter — Debarrasser delicatement les carottes directement sur le plat a garnir, ou bien reserver dans le bac de cuisson en attente d'utilisation.</v>
      </c>
      <c r="C66"/>
      <c r="D66"/>
    </row>
    <row r="67">
      <c r="A67"/>
      <c r="B67"/>
      <c r="C67"/>
      <c r="D67"/>
    </row>
    <row r="68">
      <c r="A68" t="s" s="16">
        <v>135</v>
      </c>
      <c r="B68"/>
      <c r="C68"/>
      <c r="D68"/>
    </row>
  </sheetData>
  <sheetProtection sheet="1" formatRows="0" formatColumns="0"/>
  <mergeCells count="32">
    <mergeCell ref="A1:D1"/>
    <mergeCell ref="A2:D2"/>
    <mergeCell ref="A4:D4"/>
    <mergeCell ref="B5:D5"/>
    <mergeCell ref="B8:D8"/>
    <mergeCell ref="A11:D11"/>
    <mergeCell ref="B12:D12"/>
    <mergeCell ref="B13:D13"/>
    <mergeCell ref="B15:D15"/>
    <mergeCell ref="B18:D18"/>
    <mergeCell ref="B22:D22"/>
    <mergeCell ref="A24:D24"/>
    <mergeCell ref="B25:D25"/>
    <mergeCell ref="B28:D28"/>
    <mergeCell ref="A30:D30"/>
    <mergeCell ref="B31:D31"/>
    <mergeCell ref="A35:D35"/>
    <mergeCell ref="B36:D36"/>
    <mergeCell ref="B37:D37"/>
    <mergeCell ref="B40:D40"/>
    <mergeCell ref="A47:D47"/>
    <mergeCell ref="B48:D48"/>
    <mergeCell ref="B49:D49"/>
    <mergeCell ref="B52:D52"/>
    <mergeCell ref="B55:D55"/>
    <mergeCell ref="B56:D56"/>
    <mergeCell ref="A58:D58"/>
    <mergeCell ref="B59:D59"/>
    <mergeCell ref="B60:D60"/>
    <mergeCell ref="B62:D62"/>
    <mergeCell ref="B66:D66"/>
    <mergeCell ref="A68:D6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2026-10-31T06:28:52Z</dcterms:created>
  <dc:title>CUISSES DE CANARD AUX PETITS PO</dc:title>
  <dc:subject/>
  <dc:creator>CUIS.web</dc:creator>
  <cp:lastModifiedBy/>
  <cp:keywords/>
  <dc:description>Export automatique — moteur récursif d'origine : Bernard Vandendaele</dc:description>
  <cp:category/>
  <dc:language>en-US</dc:language>
  <dcterms:modified xsi:type="dcterms:W3CDTF">2026-10-31T06:28:52Z</dcterms:modified>
  <cp:revision>1</cp:revision>
</cp:coreProperties>
</file>