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<sst xmlns="http://schemas.openxmlformats.org/spreadsheetml/2006/main" count="144" uniqueCount="144">
  <si>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</si>
  <si>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</si>
  <si>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</si>
  <si>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</si>
  <si>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</si>
  <si>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</si>
  <si>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</si>
  <si>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</si>
  <si>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</si>
  <si>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</si>
  <si>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</si>
  <si>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</si>
  <si>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</si>
  <si>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</si>
  <si>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</si>
  <si>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</si>
  <si>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ALC-CALVADOS</t>
  </si>
  <si>
    <t>Calvados (normande)</t>
  </si>
  <si>
    <t>Spiritueux et liqueurs cuisine</t>
  </si>
  <si>
    <t>CIDRE-BRUT</t>
  </si>
  <si>
    <t>Cidre brut de cuisson</t>
  </si>
  <si>
    <t>Vins et bières de cuisson</t>
  </si>
  <si>
    <t>RNME101431</t>
  </si>
  <si>
    <t>Champignons hôtel pieds morceaux boîte 5/1</t>
  </si>
  <si>
    <t>Conserves de légumes</t>
  </si>
  <si>
    <t>u</t>
  </si>
  <si>
    <t>EPI-POIVRE-BLAN</t>
  </si>
  <si>
    <t>Poivre blanc moulu</t>
  </si>
  <si>
    <t>Épices en poudre et graines</t>
  </si>
  <si>
    <t>kg</t>
  </si>
  <si>
    <t>FAR-T55</t>
  </si>
  <si>
    <t>Farine de blé T55</t>
  </si>
  <si>
    <t>Farines de blé</t>
  </si>
  <si>
    <t>GLACE-VIANDE</t>
  </si>
  <si>
    <t>Glace de viande</t>
  </si>
  <si>
    <t>Fonds concentrés et extraits</t>
  </si>
  <si>
    <t>KNORR-FBLANC-VOL</t>
  </si>
  <si>
    <t>Fonds Blanc de Volaille (Knorr Professional)</t>
  </si>
  <si>
    <t>Fonds déshydratés et poudres</t>
  </si>
  <si>
    <t>HUI-TOURNESOL</t>
  </si>
  <si>
    <t>Huile de tournesol raffinée vrac</t>
  </si>
  <si>
    <t>Huiles végétales</t>
  </si>
  <si>
    <t>BEU-CUISINE</t>
  </si>
  <si>
    <t>Beurre de cuisine bloc 10 kg</t>
  </si>
  <si>
    <t>Beurres et margarines</t>
  </si>
  <si>
    <t>BEU-DOUX</t>
  </si>
  <si>
    <t>Beurre doux 82% MG plaquette</t>
  </si>
  <si>
    <t>MARG-PATISSERIE</t>
  </si>
  <si>
    <t>Margarine de pâtisserie 80% MG</t>
  </si>
  <si>
    <t>CRE-FRAICHE-LI</t>
  </si>
  <si>
    <t>Crème fraîche liquide 15% MG allégée</t>
  </si>
  <si>
    <t>Crèmes fraîches et laitières</t>
  </si>
  <si>
    <t>RNM57218165</t>
  </si>
  <si>
    <t>POMME Reinette clochard France cat.I 170/220g plateau 1rg</t>
  </si>
  <si>
    <t>Légumes</t>
  </si>
  <si>
    <t>SEL-FIN</t>
  </si>
  <si>
    <t>Sel fin de cuisine</t>
  </si>
  <si>
    <t>Sels et condiments de base</t>
  </si>
  <si>
    <t>SUC-BLANC</t>
  </si>
  <si>
    <t>Sucre blanc cristal sac 25 kg</t>
  </si>
  <si>
    <t>Sucres et édulcorants</t>
  </si>
  <si>
    <t>RNMS00813</t>
  </si>
  <si>
    <t>Échalotte hachée IQF</t>
  </si>
  <si>
    <t>Légumes surgelés</t>
  </si>
  <si>
    <t>RNMS00786</t>
  </si>
  <si>
    <t>Petits oignons blancs surgelés</t>
  </si>
  <si>
    <t>RNMS00333</t>
  </si>
  <si>
    <t>Cuisses de poulet 180/220g UE</t>
  </si>
  <si>
    <t>Volailles et lapins surgelés</t>
  </si>
  <si>
    <t>Total</t>
  </si>
  <si>
    <t>Recette</t>
  </si>
  <si>
    <t>#</t>
  </si>
  <si>
    <t>Verbe</t>
  </si>
  <si>
    <t>Étape</t>
  </si>
  <si>
    <t>Précision technique</t>
  </si>
  <si>
    <t>Durée</t>
  </si>
  <si>
    <t>POULET VALLÉE D'AUGE</t>
  </si>
  <si>
    <t>Servir — Servez les portions de poulet accompagnees de garniture et largement nappees de sauce. Accompagnez de riz creole ou pilaf.</t>
  </si>
  <si>
    <t>Fond de volaille reconstitue (collectivite)</t>
  </si>
  <si>
    <t>DISSOUDRE</t>
  </si>
  <si>
    <t>Délayer la poudre dans l'eau froide en fouettant, puis porter à ébullition en remuant régulièrement.</t>
  </si>
  <si>
    <t>PETITS OIGNONS GRELOTS GLACÉS À BRUN ET À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</si>
  <si>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</si>
  <si>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</si>
  <si>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ROUX BLANC</t>
  </si>
  <si>
    <t>METTRE EN PLACE</t>
  </si>
  <si>
    <t>Mettre en place le poste de travail — Peser, mesurer, contrôler les denrées. Tamiser la farine. Découper le beurre en parcelles.</t>
  </si>
  <si>
    <t>ÉTUVER</t>
  </si>
  <si>
    <t>RÉDUIRE</t>
  </si>
  <si>
    <t>3 à 4 min</t>
  </si>
  <si>
    <t>REFROIDIR</t>
  </si>
  <si>
    <t>Niveau</t>
  </si>
  <si>
    <t>Composant</t>
  </si>
  <si>
    <t>Type</t>
  </si>
  <si>
    <t>Quantité (× multiplicateur, voir feuille Besoins)</t>
  </si>
  <si>
    <t>recette</t>
  </si>
  <si>
    <t xml:space="preserve">    ↳ Cuisse de poulet (piece) (conv.)</t>
  </si>
  <si>
    <t>conversion</t>
  </si>
  <si>
    <t xml:space="preserve">    ↳ Farine de blé T55</t>
  </si>
  <si>
    <t>matiere</t>
  </si>
  <si>
    <t xml:space="preserve">    ↳ Huile de tournesol raffinée vrac</t>
  </si>
  <si>
    <t xml:space="preserve">    ↳ Margarine de pâtisserie 80% MG</t>
  </si>
  <si>
    <t xml:space="preserve">    ↳ Échalotte hachée IQF</t>
  </si>
  <si>
    <t xml:space="preserve">    ↳ POMME Reinette clochard France cat.I 170/220g plateau 1rg</t>
  </si>
  <si>
    <t xml:space="preserve">    ↳ Fond de volaille reconstitue (collectivite)</t>
  </si>
  <si>
    <t xml:space="preserve">        ↳ Eau (robinet - moy. France 2026)</t>
  </si>
  <si>
    <t xml:space="preserve">        ↳ Fonds Blanc de Volaille (Knorr Professional)</t>
  </si>
  <si>
    <t xml:space="preserve">    ↳ Cidre brut de cuisson</t>
  </si>
  <si>
    <t xml:space="preserve">    ↳ Calvados (normande)</t>
  </si>
  <si>
    <t xml:space="preserve">    ↳ Crème fraîche liquide 15% MG allégée</t>
  </si>
  <si>
    <t xml:space="preserve">    ↳ Beurre doux 82% MG plaquette</t>
  </si>
  <si>
    <t xml:space="preserve">    ↳ Glace de viande</t>
  </si>
  <si>
    <t xml:space="preserve">    ↳ PETITS OIGNONS GRELOTS GLACÉS À BRUN ET À BLANC</t>
  </si>
  <si>
    <t xml:space="preserve">        ↳ Petits oignons blancs surgelés</t>
  </si>
  <si>
    <t xml:space="preserve">        ↳ Beurre doux 82% MG plaquette</t>
  </si>
  <si>
    <t xml:space="preserve">        ↳ Sucre blanc cristal sac 25 kg</t>
  </si>
  <si>
    <t xml:space="preserve">        ↳ Sel fin de cuisine</t>
  </si>
  <si>
    <t xml:space="preserve">    ↳ Sel fin de cuisine</t>
  </si>
  <si>
    <t xml:space="preserve">    ↳ Poivre blanc moulu</t>
  </si>
  <si>
    <t xml:space="preserve">    ↳ ROUX BLANC</t>
  </si>
  <si>
    <t xml:space="preserve">        ↳ Beurre de cuisine bloc 10 kg</t>
  </si>
  <si>
    <t xml:space="preserve">        ↳ Farine de blé T55</t>
  </si>
  <si>
    <t xml:space="preserve">    ↳ CHAMPIGNONS HÔTEL PIEDS ET MORCEAUX (KG) (conv.)</t>
  </si>
  <si>
    <t>Fiche technique — POULET VALLÉE D'AUGE</t>
  </si>
  <si>
    <t>POULET VALLÉE D'AUGE  GRO_CDC_092</t>
  </si>
  <si>
    <t>1.</t>
  </si>
  <si>
    <t>2.</t>
  </si>
  <si>
    <t xml:space="preserve">    Fond de volaille reconstitue (collectivite)</t>
  </si>
  <si>
    <t xml:space="preserve">    CHAMPIGNONS HÔTEL PIEDS ET MORCEAUX (KG) (conv.)</t>
  </si>
  <si>
    <t xml:space="preserve">    Cuisse de poulet (piece) (conv.)</t>
  </si>
  <si>
    <t>3.</t>
  </si>
  <si>
    <t xml:space="preserve">    ROUX BLANC</t>
  </si>
  <si>
    <t xml:space="preserve">    Beurre doux 82% MG plaquette</t>
  </si>
  <si>
    <t>4.</t>
  </si>
  <si>
    <t xml:space="preserve">    Farine de blé T55</t>
  </si>
  <si>
    <t xml:space="preserve">    Sel fin de cuisine</t>
  </si>
  <si>
    <t>5.</t>
  </si>
  <si>
    <t>6.</t>
  </si>
  <si>
    <t xml:space="preserve">    PETITS OIGNONS GRELOTS GLACÉS À BRUN ET À BLANC</t>
  </si>
  <si>
    <t>7.</t>
  </si>
  <si>
    <t>↳ Fond de volaille reconstitue (collectivite)  GRO-FOND-VOLAIL</t>
  </si>
  <si>
    <t>↳ PETITS OIGNONS GRELOTS GLACÉS À BRUN ET À BLANC  GRO_CDC_169</t>
  </si>
  <si>
    <t>↳ ROUX BLANC  GRO_CDR_B280</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</si>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</sst>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17.73</v>
      </c>
      <c r="E7" s="6">
        <f>D7*$B$2</f>
        <v>17.73</v>
      </c>
      <c r="F7" t="s">
        <v>15</v>
      </c>
      <c r="G7" s="8">
        <f>E7*0.0043</f>
        <v>0.076239</v>
      </c>
    </row>
    <row r="8">
      <c r="A8" t="s">
        <v>16</v>
      </c>
      <c r="B8" t="s">
        <v>17</v>
      </c>
      <c r="C8" t="s">
        <v>18</v>
      </c>
      <c r="D8" s="4">
        <v>0.4</v>
      </c>
      <c r="E8" s="6">
        <f>D8*$B$2</f>
        <v>0.4</v>
      </c>
      <c r="F8" t="s">
        <v>15</v>
      </c>
      <c r="G8" s="8">
        <f>E8*24</f>
        <v>9.6</v>
      </c>
    </row>
    <row r="9">
      <c r="A9" t="s">
        <v>19</v>
      </c>
      <c r="B9" t="s">
        <v>20</v>
      </c>
      <c r="C9" t="s">
        <v>21</v>
      </c>
      <c r="D9" s="4">
        <v>3</v>
      </c>
      <c r="E9" s="6">
        <f>D9*$B$2</f>
        <v>3</v>
      </c>
      <c r="F9" t="s">
        <v>15</v>
      </c>
      <c r="G9" s="8">
        <f>E9*2.5</f>
        <v>7.5</v>
      </c>
    </row>
    <row r="10">
      <c r="A10" t="s">
        <v>22</v>
      </c>
      <c r="B10" t="s">
        <v>23</v>
      </c>
      <c r="C10" t="s">
        <v>24</v>
      </c>
      <c r="D10" s="4">
        <v>1</v>
      </c>
      <c r="E10" s="6">
        <f>D10*$B$2</f>
        <v>1</v>
      </c>
      <c r="F10" t="s">
        <v>25</v>
      </c>
      <c r="G10" s="8">
        <f>E10*16.12</f>
        <v>16.12</v>
      </c>
    </row>
    <row r="11">
      <c r="A11" t="s">
        <v>26</v>
      </c>
      <c r="B11" t="s">
        <v>27</v>
      </c>
      <c r="C11" t="s">
        <v>28</v>
      </c>
      <c r="D11" s="4">
        <v>0.007</v>
      </c>
      <c r="E11" s="6">
        <f>D11*$B$2</f>
        <v>0.007</v>
      </c>
      <c r="F11" t="s">
        <v>29</v>
      </c>
      <c r="G11" s="8">
        <f>E11*14.8</f>
        <v>0.1036</v>
      </c>
    </row>
    <row r="12">
      <c r="A12" t="s">
        <v>30</v>
      </c>
      <c r="B12" t="s">
        <v>31</v>
      </c>
      <c r="C12" t="s">
        <v>32</v>
      </c>
      <c r="D12" s="4">
        <v>1.75</v>
      </c>
      <c r="E12" s="6">
        <f>D12*$B$2</f>
        <v>1.75</v>
      </c>
      <c r="F12" t="s">
        <v>29</v>
      </c>
      <c r="G12" s="8">
        <f>E12*0.56</f>
        <v>0.98</v>
      </c>
    </row>
    <row r="13">
      <c r="A13" t="s">
        <v>33</v>
      </c>
      <c r="B13" t="s">
        <v>34</v>
      </c>
      <c r="C13" t="s">
        <v>35</v>
      </c>
      <c r="D13" s="4">
        <v>0.1</v>
      </c>
      <c r="E13" s="6">
        <f>D13*$B$2</f>
        <v>0.1</v>
      </c>
      <c r="F13" t="s">
        <v>29</v>
      </c>
      <c r="G13" s="8">
        <f>E13*55</f>
        <v>5.5</v>
      </c>
    </row>
    <row r="14">
      <c r="A14" t="s">
        <v>36</v>
      </c>
      <c r="B14" t="s">
        <v>37</v>
      </c>
      <c r="C14" t="s">
        <v>38</v>
      </c>
      <c r="D14" s="4">
        <v>0.27</v>
      </c>
      <c r="E14" s="6">
        <f>D14*$B$2</f>
        <v>0.27</v>
      </c>
      <c r="F14" t="s">
        <v>29</v>
      </c>
      <c r="G14" s="8">
        <f>E14*25.01</f>
        <v>6.7527</v>
      </c>
    </row>
    <row r="15">
      <c r="A15" t="s">
        <v>39</v>
      </c>
      <c r="B15" t="s">
        <v>40</v>
      </c>
      <c r="C15" t="s">
        <v>41</v>
      </c>
      <c r="D15" s="4">
        <v>0.5</v>
      </c>
      <c r="E15" s="6">
        <f>D15*$B$2</f>
        <v>0.5</v>
      </c>
      <c r="F15" t="s">
        <v>15</v>
      </c>
      <c r="G15" s="8">
        <f>E15*1.05</f>
        <v>0.525</v>
      </c>
    </row>
    <row r="16">
      <c r="A16" t="s">
        <v>42</v>
      </c>
      <c r="B16" t="s">
        <v>43</v>
      </c>
      <c r="C16" t="s">
        <v>44</v>
      </c>
      <c r="D16" s="4">
        <v>0.75</v>
      </c>
      <c r="E16" s="6">
        <f>D16*$B$2</f>
        <v>0.75</v>
      </c>
      <c r="F16" t="s">
        <v>29</v>
      </c>
      <c r="G16" s="8">
        <f>E16*4.9</f>
        <v>3.675</v>
      </c>
    </row>
    <row r="17">
      <c r="A17" t="s">
        <v>45</v>
      </c>
      <c r="B17" t="s">
        <v>46</v>
      </c>
      <c r="C17" t="s">
        <v>44</v>
      </c>
      <c r="D17" s="4">
        <v>0.65</v>
      </c>
      <c r="E17" s="6">
        <f>D17*$B$2</f>
        <v>0.65</v>
      </c>
      <c r="F17" t="s">
        <v>29</v>
      </c>
      <c r="G17" s="8">
        <f>E17*5.2</f>
        <v>3.38</v>
      </c>
    </row>
    <row r="18">
      <c r="A18" t="s">
        <v>47</v>
      </c>
      <c r="B18" t="s">
        <v>48</v>
      </c>
      <c r="C18" t="s">
        <v>44</v>
      </c>
      <c r="D18" s="4">
        <v>0.5</v>
      </c>
      <c r="E18" s="6">
        <f>D18*$B$2</f>
        <v>0.5</v>
      </c>
      <c r="F18" t="s">
        <v>29</v>
      </c>
      <c r="G18" s="8">
        <f>E18*3.6</f>
        <v>1.8</v>
      </c>
    </row>
    <row r="19">
      <c r="A19" t="s">
        <v>49</v>
      </c>
      <c r="B19" t="s">
        <v>50</v>
      </c>
      <c r="C19" t="s">
        <v>51</v>
      </c>
      <c r="D19" s="4">
        <v>3</v>
      </c>
      <c r="E19" s="6">
        <f>D19*$B$2</f>
        <v>3</v>
      </c>
      <c r="F19" t="s">
        <v>15</v>
      </c>
      <c r="G19" s="8">
        <f>E19*2.2</f>
        <v>6.6</v>
      </c>
    </row>
    <row r="20">
      <c r="A20" t="s">
        <v>52</v>
      </c>
      <c r="B20" t="s">
        <v>53</v>
      </c>
      <c r="C20" t="s">
        <v>54</v>
      </c>
      <c r="D20" s="4">
        <v>6</v>
      </c>
      <c r="E20" s="6">
        <f>D20*$B$2</f>
        <v>6</v>
      </c>
      <c r="F20" t="s">
        <v>29</v>
      </c>
      <c r="G20" s="8">
        <f>E20*2.1</f>
        <v>12.6</v>
      </c>
    </row>
    <row r="21">
      <c r="A21" t="s">
        <v>55</v>
      </c>
      <c r="B21" t="s">
        <v>56</v>
      </c>
      <c r="C21" t="s">
        <v>57</v>
      </c>
      <c r="D21" s="4">
        <v>0.0805</v>
      </c>
      <c r="E21" s="6">
        <f>D21*$B$2</f>
        <v>0.0805</v>
      </c>
      <c r="F21" t="s">
        <v>29</v>
      </c>
      <c r="G21" s="8">
        <f>E21*0.35</f>
        <v>0.028175</v>
      </c>
    </row>
    <row r="22">
      <c r="A22" t="s">
        <v>58</v>
      </c>
      <c r="B22" t="s">
        <v>59</v>
      </c>
      <c r="C22" t="s">
        <v>60</v>
      </c>
      <c r="D22" s="4">
        <v>0.075</v>
      </c>
      <c r="E22" s="6">
        <f>D22*$B$2</f>
        <v>0.075</v>
      </c>
      <c r="F22" t="s">
        <v>29</v>
      </c>
      <c r="G22" s="8">
        <f>E22*0.82</f>
        <v>0.0615</v>
      </c>
    </row>
    <row r="23">
      <c r="A23" t="s">
        <v>61</v>
      </c>
      <c r="B23" t="s">
        <v>62</v>
      </c>
      <c r="C23" t="s">
        <v>63</v>
      </c>
      <c r="D23" s="4">
        <v>1</v>
      </c>
      <c r="E23" s="6">
        <f>D23*$B$2</f>
        <v>1</v>
      </c>
      <c r="F23" t="s">
        <v>29</v>
      </c>
      <c r="G23" s="8">
        <f>E23*6.96</f>
        <v>6.96</v>
      </c>
    </row>
    <row r="24">
      <c r="A24" t="s">
        <v>64</v>
      </c>
      <c r="B24" t="s">
        <v>65</v>
      </c>
      <c r="C24" t="s">
        <v>63</v>
      </c>
      <c r="D24" s="4">
        <v>3</v>
      </c>
      <c r="E24" s="6">
        <f>D24*$B$2</f>
        <v>3</v>
      </c>
      <c r="F24" t="s">
        <v>29</v>
      </c>
      <c r="G24" s="8">
        <f>E24*3.85</f>
        <v>11.55</v>
      </c>
    </row>
    <row r="25">
      <c r="A25" t="s">
        <v>66</v>
      </c>
      <c r="B25" t="s">
        <v>67</v>
      </c>
      <c r="C25" t="s">
        <v>68</v>
      </c>
      <c r="D25" s="4">
        <v>20</v>
      </c>
      <c r="E25" s="6">
        <f>D25*$B$2</f>
        <v>20</v>
      </c>
      <c r="F25" t="s">
        <v>29</v>
      </c>
      <c r="G25" s="8">
        <f>E25*8.19</f>
        <v>163.8</v>
      </c>
    </row>
    <row r="26">
      <c r="A26"/>
      <c r="B26"/>
      <c r="C26"/>
      <c r="D26"/>
      <c r="E26"/>
      <c r="F26" t="s" s="9">
        <v>69</v>
      </c>
      <c r="G26" s="10">
        <f>SUM(G7:G25)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70</v>
      </c>
      <c r="B1" t="s" s="7">
        <v>71</v>
      </c>
      <c r="C1" t="s" s="7">
        <v>72</v>
      </c>
      <c r="D1" t="s" s="7">
        <v>73</v>
      </c>
      <c r="E1" t="s" s="7">
        <v>74</v>
      </c>
      <c r="F1" t="s" s="7">
        <v>75</v>
      </c>
    </row>
    <row r="2">
      <c r="A2" t="s">
        <v>76</v>
      </c>
      <c r="B2">
        <v>1</v>
      </c>
      <c r="C2"/>
      <c r="D2" t="inlineStr" s="11">
        <is>
          <t>Mise en place du poste de travail — Verifiez les DLC, pesez les denrees, selectionnez le materiel. Desinfectez le materiel et le poste de travail suivant les protocoles.</t>
        </is>
      </c>
      <c r="E2" t="s" s="11"/>
      <c r="F2"/>
    </row>
    <row r="3">
      <c r="A3" t="s">
        <v>76</v>
      </c>
      <c r="B3">
        <v>2</v>
      </c>
      <c r="C3"/>
      <c r="D3" t="inlineStr" s="11">
        <is>
          <t>Preparations preliminaires — Habillez les portions de poulet. Reservez au froid en attente d'utilisation. Epluchez, lavez, desinfectez les pommes suivant la procedure. Tailliez les pommes en quartiers. Filmez et reservez au froid. Realisez le fond blanc de volaille, a partir de fond deshydrate, en respectant les indications du fabricant. Reservez au chaud en attente d'utilisation. Deconditionnez et egouttez les champignons en suivant la procedure. Reservez au froid.</t>
        </is>
      </c>
      <c r="E3" t="s" s="11"/>
      <c r="F3"/>
    </row>
    <row r="4">
      <c r="A4" t="s">
        <v>76</v>
      </c>
      <c r="B4">
        <v>3</v>
      </c>
      <c r="C4"/>
      <c r="D4" t="inlineStr" s="11">
        <is>
          <t>Confectionner le roux blanc — Dans un rondeau, faites fondre le beurre. Ajoutez la farine tamisee. Melangez au fouet. Laissez cuire le roux sans coloration. Laissez refroidir dans le rondeau qui servira ulterieurement a la confection de la sauce.</t>
        </is>
      </c>
      <c r="E4" t="s" s="11"/>
      <c r="F4"/>
    </row>
    <row r="5">
      <c r="A5" t="s">
        <v>76</v>
      </c>
      <c r="B5">
        <v>4</v>
      </c>
      <c r="C5"/>
      <c r="D5" t="inlineStr" s="11">
        <is>
          <t>Marquer la cuisson des portions de poulet — Salez, poivrez et farinez legerement les portions de poulet. Dans la sauteuse, a l'huile et au beurre, faites raidir les portions de poulet sur les deux faces sans coloration. Egouttez les portions dans 2 bacs GN 1/1 H 100 perfores doubles de bacs pleins. Degraissez la sauteuse et eliminez les particules carbonisees. Dans la sauteuse, faites suer au beurre l'echalote et les quartiers de pommes. Deglacez au cidre. Laissez reduire du tiers. Rangez les portions de poulet sur les echalotes et les quartiers de pommes. Flambez avec 20 cL de calvados. Mouillez avec 14 litres de fond blanc de volaille. Salez et poivrez. Piquez la sonde de cuisson dans la jointure d'une cuisse de poulet. Portez a ebullition, reduisez la source de chaleur et mijotez a couvert. Atteignez +85/87 degC au coeur du poulet au terme de la cuisson. Verifiez la cuisson. Decantez les portions de poulet dans 6 bacs GN 1/1 H 65. Couvrez. Reservez au chaud.</t>
        </is>
      </c>
      <c r="E5" t="s" s="11"/>
      <c r="F5"/>
    </row>
    <row r="6">
      <c r="A6" t="s">
        <v>76</v>
      </c>
      <c r="B6">
        <v>5</v>
      </c>
      <c r="C6"/>
      <c r="D6" t="inlineStr" s="11">
        <is>
          <t>Confectionner la sauce — Versez le fond de cuisson chaud dans le rondeau ou se trouve le roux froid. Melangez au fouet. Portez a ebullition et laissez mijoter 5 a 10 minutes sans cesser de remuer. Au besoin, reduisez le fond afin d'obtenir 12 litres de sauce. En dehors du feu, ajoutez la creme fraiche, le concentre de volaille et le calvados. Emulsionnez la sauce au mixeur, sans passer au chinois les elements qu'elle contient, pour la rendre onctueuse et legerement moussante. Surveillez la consistance de la sauce et rectifiez l'assaisonnement.</t>
        </is>
      </c>
      <c r="E6" t="s" s="11"/>
      <c r="F6"/>
    </row>
    <row r="7">
      <c r="A7" t="s">
        <v>76</v>
      </c>
      <c r="B7">
        <v>6</v>
      </c>
      <c r="C7"/>
      <c r="D7" t="inlineStr" s="11">
        <is>
          <t>Terminer la preparation des portions de poulet — Deposez les petits oignons glaces a blanc (voir la recette) et les champignons sur les portions de poulet. Nappez les portions de chaque bac avec la sauce. Agitez les bacs d'un mouvement circulaire pour lier tous les elements ensemble. Couvrez, eventuellement passez au four positionne sur la chaleur mixte a +170 degC pour mijoter pendant 2 a 3 minutes les portions dans la sauce. Respectez la procedure de fin de cuisson. Stockez en armoire chaude et maintenez a +63 degC en attente de consommation.</t>
        </is>
      </c>
      <c r="E7" t="s" s="11"/>
      <c r="F7"/>
    </row>
    <row r="8">
      <c r="A8" t="s">
        <v>76</v>
      </c>
      <c r="B8">
        <v>7</v>
      </c>
      <c r="C8"/>
      <c r="D8" t="s" s="11">
        <v>77</v>
      </c>
      <c r="E8" t="s" s="11"/>
      <c r="F8"/>
    </row>
    <row r="9">
      <c r="A9" t="s">
        <v>78</v>
      </c>
      <c r="B9">
        <v>1</v>
      </c>
      <c r="C9" t="s">
        <v>79</v>
      </c>
      <c r="D9" t="s" s="11">
        <v>80</v>
      </c>
      <c r="E9" t="s" s="11"/>
      <c r="F9"/>
    </row>
    <row r="10">
      <c r="A10" t="s">
        <v>81</v>
      </c>
      <c r="B10">
        <v>1</v>
      </c>
      <c r="C10"/>
      <c r="D10" t="inlineStr" s="11">
        <is>
          <t>Mise en place du poste de travail — Verifier les DLC, peser les denrees, selectionner le materiel necessaire. Laver et desinfecter le materiel et le poste de travail en suivant les protocoles.</t>
        </is>
      </c>
      <c r="E10" t="s" s="11"/>
      <c r="F10"/>
    </row>
    <row r="11">
      <c r="A11" t="s">
        <v>81</v>
      </c>
      <c r="B11">
        <v>2</v>
      </c>
      <c r="C11"/>
      <c r="D11" t="s" s="11">
        <v>82</v>
      </c>
      <c r="E11" t="s" s="11"/>
      <c r="F11"/>
    </row>
    <row r="12">
      <c r="A12" t="s">
        <v>81</v>
      </c>
      <c r="B12">
        <v>3</v>
      </c>
      <c r="C12"/>
      <c r="D12" t="inlineStr" s="11">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2" t="s" s="11"/>
      <c r="F12"/>
    </row>
    <row r="13">
      <c r="A13" t="s">
        <v>81</v>
      </c>
      <c r="B13">
        <v>4</v>
      </c>
      <c r="C13"/>
      <c r="D13" t="s" s="11">
        <v>83</v>
      </c>
      <c r="E13" t="s" s="11"/>
      <c r="F13"/>
    </row>
    <row r="14">
      <c r="A14" t="s">
        <v>81</v>
      </c>
      <c r="B14">
        <v>5</v>
      </c>
      <c r="C14"/>
      <c r="D14" t="inlineStr" s="11">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4" t="s" s="11"/>
      <c r="F14"/>
    </row>
    <row r="15">
      <c r="A15" t="s">
        <v>84</v>
      </c>
      <c r="B15">
        <v>1</v>
      </c>
      <c r="C15" t="s">
        <v>85</v>
      </c>
      <c r="D15" t="s" s="11">
        <v>86</v>
      </c>
      <c r="E15" t="s" s="11"/>
      <c r="F15"/>
    </row>
    <row r="16">
      <c r="A16" t="s">
        <v>84</v>
      </c>
      <c r="B16">
        <v>2</v>
      </c>
      <c r="C16" t="s">
        <v>87</v>
      </c>
      <c r="D16" t="inlineStr" s="11">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6" t="s" s="11"/>
      <c r="F16"/>
    </row>
    <row r="17">
      <c r="A17" t="s">
        <v>84</v>
      </c>
      <c r="B17">
        <v>3</v>
      </c>
      <c r="C17" t="s">
        <v>88</v>
      </c>
      <c r="D17" t="inlineStr" s="11">
        <is>
          <t>Cuire le roux blanc — Cuire très doucement à feu réduit, sans arrêter de mélanger à la spatule en exoglass, jusqu'à ce qu'il blanchisse et devienne mousseux : on dit alors qu'il « fleurit » (3 à 4 min).</t>
        </is>
      </c>
      <c r="E17" t="s" s="11">
        <v>89</v>
      </c>
      <c r="F17"/>
    </row>
    <row r="18">
      <c r="A18" t="s">
        <v>84</v>
      </c>
      <c r="B18">
        <v>4</v>
      </c>
      <c r="C18" t="s">
        <v>90</v>
      </c>
      <c r="D18" t="inlineStr" s="11">
        <is>
          <t>Arrêter la cuisson — Retirer immédiatement la sauteuse du feu et refroidir rapidement le roux. Si nécessaire, plonger le fond de la sauteuse dans une plaque ou une calotte contenant de l'eau froide.</t>
        </is>
      </c>
      <c r="E18" t="s" s="11"/>
      <c r="F1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91</v>
      </c>
      <c r="B1" t="s" s="7">
        <v>92</v>
      </c>
      <c r="C1" t="s" s="7">
        <v>93</v>
      </c>
      <c r="D1" t="s" s="7">
        <v>94</v>
      </c>
      <c r="E1" t="s" s="7">
        <v>10</v>
      </c>
    </row>
    <row r="2">
      <c r="A2">
        <v>0</v>
      </c>
      <c r="B2" t="s">
        <v>76</v>
      </c>
      <c r="C2" t="s">
        <v>95</v>
      </c>
      <c r="D2" s="6">
        <f>'Besoins'!$B$2*100</f>
        <v>100</v>
      </c>
      <c r="E2" t="s">
        <v>3</v>
      </c>
    </row>
    <row r="3">
      <c r="A3">
        <v>1</v>
      </c>
      <c r="B3" t="s">
        <v>96</v>
      </c>
      <c r="C3" t="s">
        <v>97</v>
      </c>
      <c r="D3" s="6">
        <f>'Besoins'!$B$2*100</f>
        <v>100</v>
      </c>
      <c r="E3" t="s">
        <v>3</v>
      </c>
    </row>
    <row r="4">
      <c r="A4">
        <v>1</v>
      </c>
      <c r="B4" t="s">
        <v>98</v>
      </c>
      <c r="C4" t="s">
        <v>99</v>
      </c>
      <c r="D4" s="6">
        <f>'Besoins'!$B$2*1</f>
        <v>1</v>
      </c>
      <c r="E4" t="s">
        <v>29</v>
      </c>
    </row>
    <row r="5">
      <c r="A5">
        <v>1</v>
      </c>
      <c r="B5" t="s">
        <v>100</v>
      </c>
      <c r="C5" t="s">
        <v>99</v>
      </c>
      <c r="D5" s="6">
        <f>'Besoins'!$B$2*0.5</f>
        <v>0.5</v>
      </c>
      <c r="E5" t="s">
        <v>15</v>
      </c>
    </row>
    <row r="6">
      <c r="A6">
        <v>1</v>
      </c>
      <c r="B6" t="s">
        <v>101</v>
      </c>
      <c r="C6" t="s">
        <v>99</v>
      </c>
      <c r="D6" s="6">
        <f>'Besoins'!$B$2*0.5</f>
        <v>0.5</v>
      </c>
      <c r="E6" t="s">
        <v>29</v>
      </c>
    </row>
    <row r="7">
      <c r="A7">
        <v>1</v>
      </c>
      <c r="B7" t="s">
        <v>102</v>
      </c>
      <c r="C7" t="s">
        <v>99</v>
      </c>
      <c r="D7" s="6">
        <f>'Besoins'!$B$2*1</f>
        <v>1</v>
      </c>
      <c r="E7" t="s">
        <v>29</v>
      </c>
    </row>
    <row r="8">
      <c r="A8">
        <v>1</v>
      </c>
      <c r="B8" t="s">
        <v>103</v>
      </c>
      <c r="C8" t="s">
        <v>99</v>
      </c>
      <c r="D8" s="6">
        <f>'Besoins'!$B$2*6</f>
        <v>6</v>
      </c>
      <c r="E8" t="s">
        <v>29</v>
      </c>
    </row>
    <row r="9">
      <c r="A9">
        <v>1</v>
      </c>
      <c r="B9" t="s">
        <v>104</v>
      </c>
      <c r="C9" t="s">
        <v>95</v>
      </c>
      <c r="D9" s="6">
        <f>'Besoins'!$B$2*18</f>
        <v>18</v>
      </c>
      <c r="E9" t="s">
        <v>15</v>
      </c>
    </row>
    <row r="10">
      <c r="A10">
        <v>2</v>
      </c>
      <c r="B10" t="s">
        <v>105</v>
      </c>
      <c r="C10" t="s">
        <v>99</v>
      </c>
      <c r="D10" s="6">
        <f>'Besoins'!$B$2*17.73</f>
        <v>17.73</v>
      </c>
      <c r="E10" t="s">
        <v>15</v>
      </c>
    </row>
    <row r="11">
      <c r="A11">
        <v>2</v>
      </c>
      <c r="B11" t="s">
        <v>106</v>
      </c>
      <c r="C11" t="s">
        <v>99</v>
      </c>
      <c r="D11" s="6">
        <f>'Besoins'!$B$2*0.27</f>
        <v>0.27</v>
      </c>
      <c r="E11" t="s">
        <v>29</v>
      </c>
    </row>
    <row r="12">
      <c r="A12">
        <v>1</v>
      </c>
      <c r="B12" t="s">
        <v>107</v>
      </c>
      <c r="C12" t="s">
        <v>99</v>
      </c>
      <c r="D12" s="6">
        <f>'Besoins'!$B$2*3</f>
        <v>3</v>
      </c>
      <c r="E12" t="s">
        <v>15</v>
      </c>
    </row>
    <row r="13">
      <c r="A13">
        <v>1</v>
      </c>
      <c r="B13" t="s">
        <v>108</v>
      </c>
      <c r="C13" t="s">
        <v>99</v>
      </c>
      <c r="D13" s="6">
        <f>'Besoins'!$B$2*0.4</f>
        <v>0.4</v>
      </c>
      <c r="E13" t="s">
        <v>15</v>
      </c>
    </row>
    <row r="14">
      <c r="A14">
        <v>1</v>
      </c>
      <c r="B14" t="s">
        <v>109</v>
      </c>
      <c r="C14" t="s">
        <v>99</v>
      </c>
      <c r="D14" s="6">
        <f>'Besoins'!$B$2*3</f>
        <v>3</v>
      </c>
      <c r="E14" t="s">
        <v>15</v>
      </c>
    </row>
    <row r="15">
      <c r="A15">
        <v>1</v>
      </c>
      <c r="B15" t="s">
        <v>110</v>
      </c>
      <c r="C15" t="s">
        <v>99</v>
      </c>
      <c r="D15" s="6">
        <f>'Besoins'!$B$2*0.5</f>
        <v>0.5</v>
      </c>
      <c r="E15" t="s">
        <v>29</v>
      </c>
    </row>
    <row r="16">
      <c r="A16">
        <v>1</v>
      </c>
      <c r="B16" t="s">
        <v>111</v>
      </c>
      <c r="C16" t="s">
        <v>99</v>
      </c>
      <c r="D16" s="6">
        <f>'Besoins'!$B$2*0.1</f>
        <v>0.1</v>
      </c>
      <c r="E16" t="s">
        <v>29</v>
      </c>
    </row>
    <row r="17">
      <c r="A17">
        <v>1</v>
      </c>
      <c r="B17" t="s">
        <v>112</v>
      </c>
      <c r="C17" t="s">
        <v>95</v>
      </c>
      <c r="D17" s="6">
        <f>'Besoins'!$B$2*75</f>
        <v>75</v>
      </c>
      <c r="E17" t="s">
        <v>3</v>
      </c>
    </row>
    <row r="18">
      <c r="A18">
        <v>2</v>
      </c>
      <c r="B18" t="s">
        <v>113</v>
      </c>
      <c r="C18" t="s">
        <v>99</v>
      </c>
      <c r="D18" s="6">
        <f>'Besoins'!$B$2*3</f>
        <v>3</v>
      </c>
      <c r="E18" t="s">
        <v>29</v>
      </c>
    </row>
    <row r="19">
      <c r="A19">
        <v>2</v>
      </c>
      <c r="B19" t="s">
        <v>114</v>
      </c>
      <c r="C19" t="s">
        <v>99</v>
      </c>
      <c r="D19" s="6">
        <f>'Besoins'!$B$2*0.15</f>
        <v>0.15</v>
      </c>
      <c r="E19" t="s">
        <v>29</v>
      </c>
    </row>
    <row r="20">
      <c r="A20">
        <v>2</v>
      </c>
      <c r="B20" t="s">
        <v>115</v>
      </c>
      <c r="C20" t="s">
        <v>99</v>
      </c>
      <c r="D20" s="6">
        <f>'Besoins'!$B$2*0.075</f>
        <v>0.075</v>
      </c>
      <c r="E20" t="s">
        <v>29</v>
      </c>
    </row>
    <row r="21">
      <c r="A21">
        <v>2</v>
      </c>
      <c r="B21" t="s">
        <v>116</v>
      </c>
      <c r="C21" t="s">
        <v>99</v>
      </c>
      <c r="D21" s="6">
        <f>'Besoins'!$B$2*0.0075</f>
        <v>0.0075</v>
      </c>
      <c r="E21" t="s">
        <v>29</v>
      </c>
    </row>
    <row r="22">
      <c r="A22">
        <v>1</v>
      </c>
      <c r="B22" t="s">
        <v>117</v>
      </c>
      <c r="C22" t="s">
        <v>99</v>
      </c>
      <c r="D22" s="6">
        <f>'Besoins'!$B$2*0.073</f>
        <v>0.073</v>
      </c>
      <c r="E22" t="s">
        <v>29</v>
      </c>
    </row>
    <row r="23">
      <c r="A23">
        <v>1</v>
      </c>
      <c r="B23" t="s">
        <v>118</v>
      </c>
      <c r="C23" t="s">
        <v>99</v>
      </c>
      <c r="D23" s="6">
        <f>'Besoins'!$B$2*0.007</f>
        <v>0.007</v>
      </c>
      <c r="E23" t="s">
        <v>29</v>
      </c>
    </row>
    <row r="24">
      <c r="A24">
        <v>1</v>
      </c>
      <c r="B24" t="s">
        <v>119</v>
      </c>
      <c r="C24" t="s">
        <v>95</v>
      </c>
      <c r="D24" s="6">
        <f>'Besoins'!$B$2*1.5</f>
        <v>1.5</v>
      </c>
      <c r="E24" t="s">
        <v>29</v>
      </c>
    </row>
    <row r="25">
      <c r="A25">
        <v>2</v>
      </c>
      <c r="B25" t="s">
        <v>120</v>
      </c>
      <c r="C25" t="s">
        <v>99</v>
      </c>
      <c r="D25" s="6">
        <f>'Besoins'!$B$2*0.75</f>
        <v>0.75</v>
      </c>
      <c r="E25" t="s">
        <v>29</v>
      </c>
    </row>
    <row r="26">
      <c r="A26">
        <v>2</v>
      </c>
      <c r="B26" t="s">
        <v>121</v>
      </c>
      <c r="C26" t="s">
        <v>99</v>
      </c>
      <c r="D26" s="6">
        <f>'Besoins'!$B$2*0.75</f>
        <v>0.75</v>
      </c>
      <c r="E26" t="s">
        <v>29</v>
      </c>
    </row>
    <row r="27">
      <c r="A27">
        <v>1</v>
      </c>
      <c r="B27" t="s">
        <v>122</v>
      </c>
      <c r="C27" t="s">
        <v>97</v>
      </c>
      <c r="D27" s="6">
        <f>'Besoins'!$B$2*2.3</f>
        <v>2.3</v>
      </c>
      <c r="E27" t="s">
        <v>29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5"/>
  <cols>
    <col min="1" max="1" width="22" customWidth="1"/>
    <col min="2" max="2" width="52" customWidth="1"/>
    <col min="3" max="3" width="14" customWidth="1"/>
    <col min="4" max="4" width="10" customWidth="1"/>
  </cols>
  <sheetData>
    <row r="1" customHeight="1" ht="24">
      <c r="A1" t="s" s="2">
        <v>123</v>
      </c>
      <c r="B1"/>
      <c r="C1"/>
      <c r="D1"/>
    </row>
    <row r="2">
      <c r="A2" t="str" s="12">
        <f>"GRO_CDC_092 · GRO.VOLAILLE · référence : "&amp;Besoins!B3&amp;" "&amp;Besoins!C3&amp;" · multiplicateur réglable sur la feuille ""Besoins"""</f>
        <v>GRO_CDC_092 · GRO.VOLAILLE · référence : 100 pc · multiplicateur réglable sur la feuille </v>
      </c>
      <c r="B2"/>
      <c r="C2"/>
      <c r="D2"/>
    </row>
    <row r="3">
      <c r="A3"/>
      <c r="B3"/>
      <c r="C3"/>
      <c r="D3"/>
    </row>
    <row r="4">
      <c r="A4" t="s" s="13">
        <v>124</v>
      </c>
      <c r="B4"/>
      <c r="C4"/>
      <c r="D4"/>
    </row>
    <row r="5">
      <c r="A5" t="s" s="14">
        <v>125</v>
      </c>
      <c r="B5" t="str" s="11">
        <f>Procedure!D2</f>
        <v>Mise en place du poste de travail — Verifiez les DLC, pesez les denrees, selectionnez le materiel. Desinfectez le materiel et le poste de travail suivant les protocoles.</v>
      </c>
      <c r="C5"/>
      <c r="D5"/>
    </row>
    <row r="6">
      <c r="A6" t="s" s="14">
        <v>126</v>
      </c>
      <c r="B6" t="str" s="11">
        <f>Procedure!D3</f>
        <v>Preparations preliminaires — Habillez les portions de poulet. Reservez au froid en attente d'utilisation. Epluchez, lavez, desinfectez les pommes suivant la procedure. Tailliez les pommes en quartiers. Filmez et reservez au froid. Realisez le fond blanc de volaille, a partir de fond deshydrate, en respectant les indications du fabricant. Reservez au chaud en attente d'utilisation. Deconditionnez et egouttez les champignons en suivant la procedure. Reservez au froid.</v>
      </c>
      <c r="C6"/>
      <c r="D6"/>
    </row>
    <row r="7">
      <c r="A7"/>
      <c r="B7" t="s">
        <v>127</v>
      </c>
      <c r="C7" s="6">
        <f>'Besoins'!$B$2*18</f>
        <v>18</v>
      </c>
      <c r="D7" t="s">
        <v>15</v>
      </c>
    </row>
    <row r="8">
      <c r="A8"/>
      <c r="B8" t="str">
        <f>Besoins!B20</f>
        <v>POMME Reinette clochard France cat.I 170/220g plateau 1rg</v>
      </c>
      <c r="C8" s="6">
        <f>Besoins!E20</f>
        <v>6</v>
      </c>
      <c r="D8" t="str">
        <f>Besoins!F20</f>
        <v>kg</v>
      </c>
    </row>
    <row r="9">
      <c r="A9"/>
      <c r="B9" t="s">
        <v>128</v>
      </c>
      <c r="C9" s="6">
        <f>'Besoins'!$B$2*2.3</f>
        <v>2.3</v>
      </c>
      <c r="D9" t="s">
        <v>29</v>
      </c>
    </row>
    <row r="10">
      <c r="A10"/>
      <c r="B10" t="s">
        <v>129</v>
      </c>
      <c r="C10" s="6">
        <f>'Besoins'!$B$2*100</f>
        <v>100</v>
      </c>
      <c r="D10" t="s">
        <v>3</v>
      </c>
    </row>
    <row r="11">
      <c r="A11" t="s" s="14">
        <v>130</v>
      </c>
      <c r="B11" t="str" s="11">
        <f>Procedure!D4</f>
        <v>Confectionner le roux blanc — Dans un rondeau, faites fondre le beurre. Ajoutez la farine tamisee. Melangez au fouet. Laissez cuire le roux sans coloration. Laissez refroidir dans le rondeau qui servira ulterieurement a la confection de la sauce.</v>
      </c>
      <c r="C11"/>
      <c r="D11"/>
    </row>
    <row r="12">
      <c r="A12"/>
      <c r="B12" t="s">
        <v>131</v>
      </c>
      <c r="C12" s="6">
        <f>'Besoins'!$B$2*1.5</f>
        <v>1.5</v>
      </c>
      <c r="D12" t="s">
        <v>29</v>
      </c>
    </row>
    <row r="13">
      <c r="A13"/>
      <c r="B13" t="s">
        <v>132</v>
      </c>
      <c r="C13" s="6">
        <f>'Besoins'!$B$2*0.5</f>
        <v>0.5</v>
      </c>
      <c r="D13" t="s">
        <v>29</v>
      </c>
    </row>
    <row r="14">
      <c r="A14" t="s" s="14">
        <v>133</v>
      </c>
      <c r="B14" t="str" s="11">
        <f>Procedure!D5</f>
        <v>Marquer la cuisson des portions de poulet — Salez, poivrez et farinez legerement les portions de poulet. Dans la sauteuse, a l'huile et au beurre, faites raidir les portions de poulet sur les deux faces sans coloration. Egouttez les portions dans 2 bacs GN 1/1 H 100 perfores doubles de bacs pleins. Degraissez la sauteuse et eliminez les particules carbonisees. Dans la sauteuse, faites suer au beurre l'echalote et les quartiers de pommes. Deglacez au cidre. Laissez reduire du tiers. Rangez les portions de poulet sur les echalotes et les quartiers de pommes. Flambez avec 20 cL de calvados. Mouillez avec 14 litres de fond blanc de volaille. Salez et poivrez. Piquez la sonde de cuisson dans la jointure d'une cuisse de poulet. Portez a ebullition, reduisez la source de chaleur et mijotez a couvert. Atteignez +85/87 degC au coeur du poulet au terme de la cuisson. Verifiez la cuisson. Decantez les portions de poulet dans 6 bacs GN 1/1 H 65. Couvrez. Reservez au chaud.</v>
      </c>
      <c r="C14"/>
      <c r="D14"/>
    </row>
    <row r="15">
      <c r="A15"/>
      <c r="B15" t="s">
        <v>134</v>
      </c>
      <c r="C15" s="6">
        <f>'Besoins'!$B$2*1</f>
        <v>1</v>
      </c>
      <c r="D15" t="s">
        <v>29</v>
      </c>
    </row>
    <row r="16">
      <c r="A16"/>
      <c r="B16" t="str">
        <f>Besoins!B15</f>
        <v>Huile de tournesol raffinée vrac</v>
      </c>
      <c r="C16" s="6">
        <f>Besoins!E15</f>
        <v>0.5</v>
      </c>
      <c r="D16" t="str">
        <f>Besoins!F15</f>
        <v>lt</v>
      </c>
    </row>
    <row r="17">
      <c r="A17"/>
      <c r="B17" t="str">
        <f>Besoins!B18</f>
        <v>Margarine de pâtisserie 80% MG</v>
      </c>
      <c r="C17" s="6">
        <f>Besoins!E18</f>
        <v>0.5</v>
      </c>
      <c r="D17" t="str">
        <f>Besoins!F18</f>
        <v>kg</v>
      </c>
    </row>
    <row r="18">
      <c r="A18"/>
      <c r="B18" t="str">
        <f>Besoins!B23</f>
        <v>Échalotte hachée IQF</v>
      </c>
      <c r="C18" s="6">
        <f>Besoins!E23</f>
        <v>1</v>
      </c>
      <c r="D18" t="str">
        <f>Besoins!F23</f>
        <v>kg</v>
      </c>
    </row>
    <row r="19">
      <c r="A19"/>
      <c r="B19" t="str">
        <f>Besoins!B9</f>
        <v>Cidre brut de cuisson</v>
      </c>
      <c r="C19" s="6">
        <f>Besoins!E9</f>
        <v>3</v>
      </c>
      <c r="D19" t="str">
        <f>Besoins!F9</f>
        <v>lt</v>
      </c>
    </row>
    <row r="20">
      <c r="A20"/>
      <c r="B20" t="str">
        <f>Besoins!B8</f>
        <v>Calvados (normande)</v>
      </c>
      <c r="C20" s="6">
        <f>Besoins!E8</f>
        <v>0.4</v>
      </c>
      <c r="D20" t="str">
        <f>Besoins!F8</f>
        <v>lt</v>
      </c>
    </row>
    <row r="21">
      <c r="A21"/>
      <c r="B21" t="s">
        <v>135</v>
      </c>
      <c r="C21" s="6">
        <f>'Besoins'!$B$2*0.073</f>
        <v>0.073</v>
      </c>
      <c r="D21" t="s">
        <v>29</v>
      </c>
    </row>
    <row r="22">
      <c r="A22"/>
      <c r="B22" t="str">
        <f>Besoins!B11</f>
        <v>Poivre blanc moulu</v>
      </c>
      <c r="C22" s="6">
        <f>Besoins!E11</f>
        <v>0.007</v>
      </c>
      <c r="D22" t="str">
        <f>Besoins!F11</f>
        <v>kg</v>
      </c>
    </row>
    <row r="23">
      <c r="A23" t="s" s="14">
        <v>136</v>
      </c>
      <c r="B23" t="str" s="11">
        <f>Procedure!D6</f>
        <v>Confectionner la sauce — Versez le fond de cuisson chaud dans le rondeau ou se trouve le roux froid. Melangez au fouet. Portez a ebullition et laissez mijoter 5 a 10 minutes sans cesser de remuer. Au besoin, reduisez le fond afin d'obtenir 12 litres de sauce. En dehors du feu, ajoutez la creme fraiche, le concentre de volaille et le calvados. Emulsionnez la sauce au mixeur, sans passer au chinois les elements qu'elle contient, pour la rendre onctueuse et legerement moussante. Surveillez la consistance de la sauce et rectifiez l'assaisonnement.</v>
      </c>
      <c r="C23"/>
      <c r="D23"/>
    </row>
    <row r="24">
      <c r="A24"/>
      <c r="B24" t="str">
        <f>Besoins!B19</f>
        <v>Crème fraîche liquide 15% MG allégée</v>
      </c>
      <c r="C24" s="6">
        <f>Besoins!E19</f>
        <v>3</v>
      </c>
      <c r="D24" t="str">
        <f>Besoins!F19</f>
        <v>lt</v>
      </c>
    </row>
    <row r="25">
      <c r="A25"/>
      <c r="B25" t="str">
        <f>Besoins!B13</f>
        <v>Glace de viande</v>
      </c>
      <c r="C25" s="6">
        <f>Besoins!E13</f>
        <v>0.1</v>
      </c>
      <c r="D25" t="str">
        <f>Besoins!F13</f>
        <v>kg</v>
      </c>
    </row>
    <row r="26">
      <c r="A26" t="s" s="14">
        <v>137</v>
      </c>
      <c r="B26" t="str" s="11">
        <f>Procedure!D7</f>
        <v>Terminer la preparation des portions de poulet — Deposez les petits oignons glaces a blanc (voir la recette) et les champignons sur les portions de poulet. Nappez les portions de chaque bac avec la sauce. Agitez les bacs d'un mouvement circulaire pour lier tous les elements ensemble. Couvrez, eventuellement passez au four positionne sur la chaleur mixte a +170 degC pour mijoter pendant 2 a 3 minutes les portions dans la sauce. Respectez la procedure de fin de cuisson. Stockez en armoire chaude et maintenez a +63 degC en attente de consommation.</v>
      </c>
      <c r="C26"/>
      <c r="D26"/>
    </row>
    <row r="27">
      <c r="A27"/>
      <c r="B27" t="s">
        <v>138</v>
      </c>
      <c r="C27" s="6">
        <f>'Besoins'!$B$2*75</f>
        <v>75</v>
      </c>
      <c r="D27" t="s">
        <v>3</v>
      </c>
    </row>
    <row r="28">
      <c r="A28" t="s" s="14">
        <v>139</v>
      </c>
      <c r="B28" t="str" s="11">
        <f>Procedure!D8</f>
        <v>Servir — Servez les portions de poulet accompagnees de garniture et largement nappees de sauce. Accompagnez de riz creole ou pilaf.</v>
      </c>
      <c r="C28"/>
      <c r="D28"/>
    </row>
    <row r="29">
      <c r="A29"/>
      <c r="B29"/>
      <c r="C29"/>
      <c r="D29"/>
    </row>
    <row r="30">
      <c r="A30" t="s" s="13">
        <v>140</v>
      </c>
      <c r="B30"/>
      <c r="C30"/>
      <c r="D30"/>
    </row>
    <row r="31">
      <c r="A31" t="s" s="14">
        <v>125</v>
      </c>
      <c r="B31" t="str" s="11">
        <f>"[DISSOUDRE] "&amp;Procedure!D9</f>
        <v>[DISSOUDRE] Délayer la poudre dans l'eau froide en fouettant, puis porter à ébullition en remuant régulièrement.</v>
      </c>
      <c r="C31"/>
      <c r="D31"/>
    </row>
    <row r="32">
      <c r="A32"/>
      <c r="B32" t="str">
        <f>Besoins!B7</f>
        <v>Eau (robinet - moy. France 2026)</v>
      </c>
      <c r="C32" s="6">
        <f>Besoins!E7</f>
        <v>17.73</v>
      </c>
      <c r="D32" t="str">
        <f>Besoins!F7</f>
        <v>lt</v>
      </c>
    </row>
    <row r="33">
      <c r="A33"/>
      <c r="B33" t="str">
        <f>Besoins!B14</f>
        <v>Fonds Blanc de Volaille (Knorr Professional)</v>
      </c>
      <c r="C33" s="6">
        <f>Besoins!E14</f>
        <v>0.27</v>
      </c>
      <c r="D33" t="str">
        <f>Besoins!F14</f>
        <v>kg</v>
      </c>
    </row>
    <row r="34">
      <c r="A34"/>
      <c r="B34"/>
      <c r="C34"/>
      <c r="D34"/>
    </row>
    <row r="35">
      <c r="A35" t="s" s="13">
        <v>141</v>
      </c>
      <c r="B35"/>
      <c r="C35"/>
      <c r="D35"/>
    </row>
    <row r="36">
      <c r="A36" t="s" s="14">
        <v>125</v>
      </c>
      <c r="B36" t="str" s="11">
        <f>Procedure!D10</f>
        <v>Mise en place du poste de travail — Verifier les DLC, peser les denrees, selectionner le materiel necessaire. Laver et desinfecter le materiel et le poste de travail en suivant les protocoles.</v>
      </c>
      <c r="C36"/>
      <c r="D36"/>
    </row>
    <row r="37">
      <c r="A37" t="s" s="14">
        <v>126</v>
      </c>
      <c r="B37" t="str" s="11">
        <f>Procedure!D11</f>
        <v>Preparations preliminaires — Deconditionner les petits oignons grelots suivant la procedure. Dans une calotte, faire fondre le beurre.</v>
      </c>
      <c r="C37"/>
      <c r="D37"/>
    </row>
    <row r="38">
      <c r="A38"/>
      <c r="B38" t="str">
        <f>Besoins!B24</f>
        <v>Petits oignons blancs surgelés</v>
      </c>
      <c r="C38" s="6">
        <f>Besoins!E24</f>
        <v>3</v>
      </c>
      <c r="D38" t="str">
        <f>Besoins!F24</f>
        <v>kg</v>
      </c>
    </row>
    <row r="39">
      <c r="A39"/>
      <c r="B39" t="s">
        <v>132</v>
      </c>
      <c r="C39" s="6">
        <f>'Besoins'!$B$2*0.15</f>
        <v>0.15</v>
      </c>
      <c r="D39" t="s">
        <v>29</v>
      </c>
    </row>
    <row r="40">
      <c r="A40" t="s" s="14">
        <v>130</v>
      </c>
      <c r="B40" t="str" s="11">
        <f>Procedure!D12</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40"/>
      <c r="D40"/>
    </row>
    <row r="41">
      <c r="A41"/>
      <c r="B41" t="str">
        <f>Besoins!B22</f>
        <v>Sucre blanc cristal sac 25 kg</v>
      </c>
      <c r="C41" s="6">
        <f>Besoins!E22</f>
        <v>0.075</v>
      </c>
      <c r="D41" t="str">
        <f>Besoins!F22</f>
        <v>kg</v>
      </c>
    </row>
    <row r="42">
      <c r="A42"/>
      <c r="B42" t="s">
        <v>135</v>
      </c>
      <c r="C42" s="6">
        <f>'Besoins'!$B$2*0.0075</f>
        <v>0.0075</v>
      </c>
      <c r="D42" t="s">
        <v>29</v>
      </c>
    </row>
    <row r="43">
      <c r="A43" t="s" s="14">
        <v>133</v>
      </c>
      <c r="B43" t="str" s="11">
        <f>Procedure!D13</f>
        <v>Decanter — Debarrasser delicatement les petits oignons directement sur le plat a garnir, ou bien reserver dans le bac de cuisson en attente d'utilisation.</v>
      </c>
      <c r="C43"/>
      <c r="D43"/>
    </row>
    <row r="44">
      <c r="A44" t="s" s="14">
        <v>136</v>
      </c>
      <c r="B44" t="str" s="11">
        <f>Procedure!D14</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44"/>
      <c r="D44"/>
    </row>
    <row r="45">
      <c r="A45"/>
      <c r="B45"/>
      <c r="C45"/>
      <c r="D45"/>
    </row>
    <row r="46">
      <c r="A46" t="s" s="13">
        <v>142</v>
      </c>
      <c r="B46"/>
      <c r="C46"/>
      <c r="D46"/>
    </row>
    <row r="47">
      <c r="A47" t="s" s="14">
        <v>125</v>
      </c>
      <c r="B47" t="str" s="11">
        <f>"[METTRE EN PLACE] "&amp;Procedure!D15</f>
        <v>[METTRE EN PLACE] Mettre en place le poste de travail — Peser, mesurer, contrôler les denrées. Tamiser la farine. Découper le beurre en parcelles.</v>
      </c>
      <c r="C47"/>
      <c r="D47"/>
    </row>
    <row r="48">
      <c r="A48"/>
      <c r="B48" t="str">
        <f>Besoins!B16</f>
        <v>Beurre de cuisine bloc 10 kg</v>
      </c>
      <c r="C48" s="6">
        <f>Besoins!E16</f>
        <v>0.75</v>
      </c>
      <c r="D48" t="str">
        <f>Besoins!F16</f>
        <v>kg</v>
      </c>
    </row>
    <row r="49">
      <c r="A49"/>
      <c r="B49" t="s">
        <v>134</v>
      </c>
      <c r="C49" s="6">
        <f>'Besoins'!$B$2*0.75</f>
        <v>0.75</v>
      </c>
      <c r="D49" t="s">
        <v>29</v>
      </c>
    </row>
    <row r="50">
      <c r="A50" t="s" s="14">
        <v>126</v>
      </c>
      <c r="B50" t="str" s="11">
        <f>"[ÉTUVER] "&amp;Procedure!D16</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50"/>
      <c r="D50"/>
    </row>
    <row r="51">
      <c r="A51" t="s" s="14">
        <v>130</v>
      </c>
      <c r="B51" t="str" s="11">
        <f>"[RÉDUIRE] "&amp;Procedure!D17</f>
        <v>[RÉDUIRE] Cuire le roux blanc — Cuire très doucement à feu réduit, sans arrêter de mélanger à la spatule en exoglass, jusqu'à ce qu'il blanchisse et devienne mousseux : on dit alors qu'il « fleurit » (3 à 4 min).</v>
      </c>
      <c r="C51"/>
      <c r="D51"/>
    </row>
    <row r="52">
      <c r="A52"/>
      <c r="B52" t="str" s="15">
        <f>"ℹ "&amp;Procedure!E17</f>
        <v>ℹ</v>
      </c>
      <c r="C52"/>
      <c r="D52"/>
    </row>
    <row r="53">
      <c r="A53" t="s" s="14">
        <v>133</v>
      </c>
      <c r="B53" t="str" s="11">
        <f>"[REFROIDIR] "&amp;Procedure!D18</f>
        <v>[REFROIDIR] Arrêter la cuisson — Retirer immédiatement la sauteuse du feu et refroidir rapidement le roux. Si nécessaire, plonger le fond de la sauteuse dans une plaque ou une calotte contenant de l'eau froide.</v>
      </c>
      <c r="C53"/>
      <c r="D53"/>
    </row>
    <row r="54">
      <c r="A54"/>
      <c r="B54"/>
      <c r="C54"/>
      <c r="D54"/>
    </row>
    <row r="55">
      <c r="A55" t="s" s="16">
        <v>143</v>
      </c>
      <c r="B55"/>
      <c r="C55"/>
      <c r="D55"/>
    </row>
  </sheetData>
  <sheetProtection sheet="1" formatRows="0" formatColumns="0"/>
  <mergeCells count="25">
    <mergeCell ref="A1:D1"/>
    <mergeCell ref="A2:D2"/>
    <mergeCell ref="A4:D4"/>
    <mergeCell ref="B5:D5"/>
    <mergeCell ref="B6:D6"/>
    <mergeCell ref="B11:D11"/>
    <mergeCell ref="B14:D14"/>
    <mergeCell ref="B23:D23"/>
    <mergeCell ref="B26:D26"/>
    <mergeCell ref="B28:D28"/>
    <mergeCell ref="A30:D30"/>
    <mergeCell ref="B31:D31"/>
    <mergeCell ref="A35:D35"/>
    <mergeCell ref="B36:D36"/>
    <mergeCell ref="B37:D37"/>
    <mergeCell ref="B40:D40"/>
    <mergeCell ref="B43:D43"/>
    <mergeCell ref="B44:D44"/>
    <mergeCell ref="A46:D46"/>
    <mergeCell ref="B47:D47"/>
    <mergeCell ref="B50:D50"/>
    <mergeCell ref="B51:D51"/>
    <mergeCell ref="B52:D52"/>
    <mergeCell ref="B53:D53"/>
    <mergeCell ref="A55:D5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2026-10-31T01:19:11Z</dcterms:created>
  <dc:title>POULET VALLÉE D'AUGE</dc:title>
  <dc:subject/>
  <dc:creator>CUIS.web</dc:creator>
  <cp:lastModifiedBy/>
  <cp:keywords/>
  <dc:description>Export automatique — moteur récursif d'origine : Bernard Vandendaele</dc:description>
  <cp:category/>
  <dc:language>en-US</dc:language>
  <dcterms:modified xsi:type="dcterms:W3CDTF">2026-10-31T01:19:11Z</dcterms:modified>
  <cp:revision>1</cp:revision>
</cp:coreProperties>
</file>