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<sst xmlns="http://schemas.openxmlformats.org/spreadsheetml/2006/main" count="106" uniqueCount="106">
  <si>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</si>
  <si>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</si>
  <si>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</si>
  <si>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</si>
  <si>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</si>
  <si>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</si>
  <si>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</si>
  <si>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</si>
  <si>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</si>
  <si>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</si>
  <si>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</si>
  <si>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</si>
  <si>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</si>
  <si>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</si>
  <si>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</si>
  <si>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</si>
  <si>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</si>
  <si>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</si>
  <si>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</si>
  <si>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</si>
  <si>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</si>
  <si>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</si>
  <si>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</si>
  <si>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</si>
  <si>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</si>
  <si>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</si>
  <si>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</si>
  <si>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</si>
  <si>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</si>
  <si>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</si>
  <si>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</si>
  <si>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</si>
  <si>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</si>
  <si>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</si>
  <si>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</si>
  <si>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</si>
  <si>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</si>
  <si>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</si>
  <si>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</si>
  <si>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</si>
  <si>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</si>
  <si>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</si>
  <si>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</si>
  <si>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</si>
  <si>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</si>
  <si>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</si>
  <si>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</si>
  <si>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</si>
  <si>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</si>
  <si>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</si>
  <si>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</si>
  <si>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</si>
  <si>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</si>
  <si>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</si>
  <si>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</si>
  <si>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</si>
  <si>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</si>
  <si>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CHOCOLAT(gastro)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</si>
  <si>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</si>
  <si>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</si>
  <si>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</si>
  <si>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</si>
  <si>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</si>
  <si>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</si>
  <si>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</si>
  <si>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</si>
  <si>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</si>
  <si>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</si>
  <si>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</si>
  <si>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</si>
  <si>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(feiulle gastro)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</si>
  <si>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</si>
  <si>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</si>
  <si>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</si>
  <si>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</si>
  <si>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</si>
  <si>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</si>
  <si>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</si>
  <si>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</si>
  <si>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</si>
  <si>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</si>
  <si>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</si>
  <si>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</si>
  <si>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</si>
  <si>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</si>
  <si>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</si>
  <si>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PUNCH ORANGE-COINTREAU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</si>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</sst>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0.166</v>
      </c>
      <c r="E7" s="6">
        <f>D7*$B$2</f>
        <v>0.166</v>
      </c>
      <c r="F7" t="s">
        <v>15</v>
      </c>
      <c r="G7" s="9">
        <f>E7*16.9311</f>
        <v>2.810563</v>
      </c>
    </row>
    <row r="8">
      <c r="A8" t="s" s="8">
        <v>16</v>
      </c>
      <c r="B8" t="s">
        <v>17</v>
      </c>
      <c r="C8" t="s">
        <v>18</v>
      </c>
      <c r="D8" s="4">
        <v>0.78</v>
      </c>
      <c r="E8" s="6">
        <f>D8*$B$2</f>
        <v>0.78</v>
      </c>
      <c r="F8" t="s">
        <v>19</v>
      </c>
      <c r="G8" s="9">
        <f>E8*3.1247</f>
        <v>2.437266</v>
      </c>
    </row>
    <row r="9">
      <c r="A9" t="s" s="8">
        <v>20</v>
      </c>
      <c r="B9" t="s">
        <v>21</v>
      </c>
      <c r="C9" t="s">
        <v>22</v>
      </c>
      <c r="D9" s="4">
        <v>0.18</v>
      </c>
      <c r="E9" s="6">
        <f>D9*$B$2</f>
        <v>0.18</v>
      </c>
      <c r="F9" t="s">
        <v>19</v>
      </c>
      <c r="G9" s="9">
        <f>E9*0.022064</f>
        <v>0.003972</v>
      </c>
    </row>
    <row r="10">
      <c r="A10" t="s" s="8">
        <v>23</v>
      </c>
      <c r="B10" t="s">
        <v>24</v>
      </c>
      <c r="C10" t="s">
        <v>22</v>
      </c>
      <c r="D10" s="4">
        <v>0.072</v>
      </c>
      <c r="E10" s="6">
        <f>D10*$B$2</f>
        <v>0.072</v>
      </c>
      <c r="F10" t="s">
        <v>19</v>
      </c>
      <c r="G10" s="9">
        <f>E10*0.7883</f>
        <v>0.056758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15</v>
      </c>
      <c r="G12" s="9">
        <f>E12*2.5335</f>
        <v>2.5335</v>
      </c>
    </row>
    <row r="13">
      <c r="A13" t="s" s="8">
        <v>30</v>
      </c>
      <c r="B13" t="s">
        <v>31</v>
      </c>
      <c r="C13" t="s">
        <v>27</v>
      </c>
      <c r="D13" s="4">
        <v>1</v>
      </c>
      <c r="E13" s="6">
        <f>D13*$B$2</f>
        <v>1</v>
      </c>
      <c r="F13" t="s">
        <v>19</v>
      </c>
      <c r="G13" s="9">
        <f>E13*0.6544641786</f>
        <v>0.654464</v>
      </c>
    </row>
    <row r="14">
      <c r="A14" t="s" s="8">
        <v>32</v>
      </c>
      <c r="B14" t="s">
        <v>33</v>
      </c>
      <c r="C14" t="s">
        <v>34</v>
      </c>
      <c r="D14" s="4">
        <v>20</v>
      </c>
      <c r="E14" s="6">
        <f>D14*$B$2</f>
        <v>20</v>
      </c>
      <c r="F14" t="s">
        <v>3</v>
      </c>
      <c r="G14" s="9">
        <f>E14*0.27</f>
        <v>5.4</v>
      </c>
    </row>
    <row r="15">
      <c r="A15" t="s" s="8">
        <v>35</v>
      </c>
      <c r="B15" t="s">
        <v>36</v>
      </c>
      <c r="C15" t="s">
        <v>37</v>
      </c>
      <c r="D15" s="4">
        <v>0.048</v>
      </c>
      <c r="E15" s="6">
        <f>D15*$B$2</f>
        <v>0.048</v>
      </c>
      <c r="F15" t="s">
        <v>19</v>
      </c>
      <c r="G15" s="9">
        <f>E15*5.6396</f>
        <v>0.270701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0.249</v>
      </c>
      <c r="E19" s="6">
        <f>D19*$B$2</f>
        <v>0.249</v>
      </c>
      <c r="F19" t="s">
        <v>19</v>
      </c>
      <c r="G19" s="9">
        <f>E19*1.0982</f>
        <v>0.273452</v>
      </c>
    </row>
    <row r="20">
      <c r="A20" t="s" s="8">
        <v>48</v>
      </c>
      <c r="B20" t="s">
        <v>49</v>
      </c>
      <c r="C20" t="s">
        <v>45</v>
      </c>
      <c r="D20" s="4">
        <v>0.42</v>
      </c>
      <c r="E20" s="6">
        <f>D20*$B$2</f>
        <v>0.42</v>
      </c>
      <c r="F20" t="s">
        <v>19</v>
      </c>
      <c r="G20" s="9">
        <f>E20*0.95</f>
        <v>0.399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57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'Besoins'!$B$2*3</f>
        <v>3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'Besoins'!$B$2*1.32</f>
        <v>1.32</v>
      </c>
      <c r="E4" t="s">
        <v>19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19</v>
      </c>
    </row>
    <row r="7">
      <c r="A7">
        <v>3</v>
      </c>
      <c r="B7" t="s">
        <v>76</v>
      </c>
      <c r="C7" t="s">
        <v>75</v>
      </c>
      <c r="D7" s="6">
        <f>'Besoins'!$B$2*0.18</f>
        <v>0.18</v>
      </c>
      <c r="E7" t="s">
        <v>19</v>
      </c>
    </row>
    <row r="8">
      <c r="A8">
        <v>3</v>
      </c>
      <c r="B8" t="s">
        <v>77</v>
      </c>
      <c r="C8" t="s">
        <v>75</v>
      </c>
      <c r="D8" s="6">
        <f>'Besoins'!$B$2*0.072</f>
        <v>0.072</v>
      </c>
      <c r="E8" t="s">
        <v>19</v>
      </c>
    </row>
    <row r="9">
      <c r="A9">
        <v>3</v>
      </c>
      <c r="B9" t="s">
        <v>78</v>
      </c>
      <c r="C9" t="s">
        <v>75</v>
      </c>
      <c r="D9" s="6">
        <f>'Besoins'!$B$2*0.048</f>
        <v>0.048</v>
      </c>
      <c r="E9" t="s">
        <v>19</v>
      </c>
    </row>
    <row r="10">
      <c r="A10">
        <v>2</v>
      </c>
      <c r="B10" t="s">
        <v>79</v>
      </c>
      <c r="C10" t="s">
        <v>75</v>
      </c>
      <c r="D10" s="6">
        <f>'Besoins'!$B$2*3</f>
        <v>3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'Besoins'!$B$2*2.08</f>
        <v>2.08</v>
      </c>
      <c r="E11" t="s">
        <v>19</v>
      </c>
    </row>
    <row r="12">
      <c r="A12">
        <v>2</v>
      </c>
      <c r="B12" t="s">
        <v>81</v>
      </c>
      <c r="C12" t="s">
        <v>75</v>
      </c>
      <c r="D12" s="6">
        <f>'Besoins'!$B$2*1</f>
        <v>1</v>
      </c>
      <c r="E12" t="s">
        <v>15</v>
      </c>
    </row>
    <row r="13">
      <c r="A13">
        <v>2</v>
      </c>
      <c r="B13" t="s">
        <v>82</v>
      </c>
      <c r="C13" t="s">
        <v>73</v>
      </c>
      <c r="D13" s="6">
        <f>'Besoins'!$B$2*8</f>
        <v>8</v>
      </c>
      <c r="E13" t="s">
        <v>3</v>
      </c>
    </row>
    <row r="14">
      <c r="A14">
        <v>2</v>
      </c>
      <c r="B14" t="s">
        <v>83</v>
      </c>
      <c r="C14" t="s">
        <v>75</v>
      </c>
      <c r="D14" s="6">
        <f>'Besoins'!$B$2*0.52</f>
        <v>0.52</v>
      </c>
      <c r="E14" t="s">
        <v>19</v>
      </c>
    </row>
    <row r="15">
      <c r="A15">
        <v>2</v>
      </c>
      <c r="B15" t="s">
        <v>84</v>
      </c>
      <c r="C15" t="s">
        <v>73</v>
      </c>
      <c r="D15" s="6">
        <f>'Besoins'!$B$2*8</f>
        <v>8</v>
      </c>
      <c r="E15" t="s">
        <v>3</v>
      </c>
    </row>
    <row r="16">
      <c r="A16">
        <v>2</v>
      </c>
      <c r="B16" t="s">
        <v>85</v>
      </c>
      <c r="C16" t="s">
        <v>75</v>
      </c>
      <c r="D16" s="6">
        <f>'Besoins'!$B$2*0.12</f>
        <v>0.12</v>
      </c>
      <c r="E16" t="s">
        <v>19</v>
      </c>
    </row>
    <row r="17">
      <c r="A17">
        <v>1</v>
      </c>
      <c r="B17" t="s">
        <v>86</v>
      </c>
      <c r="C17" t="s">
        <v>69</v>
      </c>
      <c r="D17" s="6">
        <f>'Besoins'!$B$2*0.581</f>
        <v>0.581</v>
      </c>
      <c r="E17" t="s">
        <v>19</v>
      </c>
    </row>
    <row r="18">
      <c r="A18">
        <v>2</v>
      </c>
      <c r="B18" t="s">
        <v>87</v>
      </c>
      <c r="C18" t="s">
        <v>69</v>
      </c>
      <c r="D18" s="6">
        <f>'Besoins'!$B$2*0.415</f>
        <v>0.415</v>
      </c>
      <c r="E18" t="s">
        <v>19</v>
      </c>
    </row>
    <row r="19">
      <c r="A19">
        <v>3</v>
      </c>
      <c r="B19" t="s">
        <v>88</v>
      </c>
      <c r="C19" t="s">
        <v>75</v>
      </c>
      <c r="D19" s="6">
        <f>'Besoins'!$B$2*0.249</f>
        <v>0.249</v>
      </c>
      <c r="E19" t="s">
        <v>19</v>
      </c>
    </row>
    <row r="20">
      <c r="A20">
        <v>3</v>
      </c>
      <c r="B20" t="s">
        <v>89</v>
      </c>
      <c r="C20" t="s">
        <v>69</v>
      </c>
      <c r="D20" s="6">
        <f>'Besoins'!$B$2*1</f>
        <v>1</v>
      </c>
      <c r="E20" t="s">
        <v>3</v>
      </c>
    </row>
    <row r="21">
      <c r="A21">
        <v>4</v>
      </c>
      <c r="B21" t="s">
        <v>90</v>
      </c>
      <c r="C21" t="s">
        <v>75</v>
      </c>
      <c r="D21" s="6">
        <f>'Besoins'!$B$2*1</f>
        <v>1</v>
      </c>
      <c r="E21" t="s">
        <v>19</v>
      </c>
    </row>
    <row r="22">
      <c r="A22">
        <v>2</v>
      </c>
      <c r="B22" t="s">
        <v>91</v>
      </c>
      <c r="C22" t="s">
        <v>75</v>
      </c>
      <c r="D22" s="6">
        <f>'Besoins'!$B$2*0.166</f>
        <v>0.166</v>
      </c>
      <c r="E22" t="s">
        <v>15</v>
      </c>
    </row>
    <row r="23">
      <c r="A23">
        <v>1</v>
      </c>
      <c r="B23" t="s">
        <v>92</v>
      </c>
      <c r="C23" t="s">
        <v>69</v>
      </c>
      <c r="D23" s="6">
        <f>'Besoins'!$B$2*0.5</f>
        <v>0.5</v>
      </c>
      <c r="E23" t="s">
        <v>19</v>
      </c>
    </row>
    <row r="24">
      <c r="A24">
        <v>2</v>
      </c>
      <c r="B24" t="s">
        <v>83</v>
      </c>
      <c r="C24" t="s">
        <v>75</v>
      </c>
      <c r="D24" s="6">
        <f>'Besoins'!$B$2*0.26</f>
        <v>0.26</v>
      </c>
      <c r="E24" t="s">
        <v>19</v>
      </c>
    </row>
    <row r="25">
      <c r="A25">
        <v>2</v>
      </c>
      <c r="B25" t="s">
        <v>93</v>
      </c>
      <c r="C25" t="s">
        <v>75</v>
      </c>
      <c r="D25" s="6">
        <f>'Besoins'!$B$2*0.14</f>
        <v>0.14</v>
      </c>
      <c r="E25" t="s">
        <v>15</v>
      </c>
    </row>
    <row r="26">
      <c r="A26">
        <v>2</v>
      </c>
      <c r="B26" t="s">
        <v>94</v>
      </c>
      <c r="C26" t="s">
        <v>75</v>
      </c>
      <c r="D26" s="6">
        <f>'Besoins'!$B$2*0.04</f>
        <v>0.04</v>
      </c>
      <c r="E26" t="s">
        <v>19</v>
      </c>
    </row>
    <row r="27">
      <c r="A27">
        <v>2</v>
      </c>
      <c r="B27" t="s">
        <v>95</v>
      </c>
      <c r="C27" t="s">
        <v>75</v>
      </c>
      <c r="D27" s="6">
        <f>'Besoins'!$B$2*0.06</f>
        <v>0.06</v>
      </c>
      <c r="E2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