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<sst xmlns="http://schemas.openxmlformats.org/spreadsheetml/2006/main" count="149" uniqueCount="149">
  <si>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</si>
  <si>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</si>
  <si>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</si>
  <si>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</si>
  <si>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</si>
  <si>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</si>
  <si>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</si>
  <si>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</si>
  <si>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</si>
  <si>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</si>
  <si>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</si>
  <si>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</si>
  <si>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</si>
  <si>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</si>
  <si>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</si>
  <si>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</si>
  <si>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CONS-CHAMPIG-PI</t>
  </si>
  <si>
    <t>Champignons de Paris tranchés boîte</t>
  </si>
  <si>
    <t>Conserves de légumes</t>
  </si>
  <si>
    <t>kg</t>
  </si>
  <si>
    <t>00001743</t>
  </si>
  <si>
    <t>farine de blé tamisée type 55</t>
  </si>
  <si>
    <t>Épicerie salée</t>
  </si>
  <si>
    <t>00001661</t>
  </si>
  <si>
    <t>jus de citron</t>
  </si>
  <si>
    <t>GLUTAMATE-MSG</t>
  </si>
  <si>
    <t>Glutamate monosodique E621 (exhausteur de gout)</t>
  </si>
  <si>
    <t>Épices en poudre et graines</t>
  </si>
  <si>
    <t>EPI-MUSCADE</t>
  </si>
  <si>
    <t>Noix de muscade entière</t>
  </si>
  <si>
    <t>EPI-PAPRIKA</t>
  </si>
  <si>
    <t>Paprika en poudre</t>
  </si>
  <si>
    <t>EPI-PIMENT-CAYE</t>
  </si>
  <si>
    <t>Piment de Cayenne</t>
  </si>
  <si>
    <t>EPI-POIVRE-NOIR</t>
  </si>
  <si>
    <t>Poivre noir moulu</t>
  </si>
  <si>
    <t>GLACE-VIANDE</t>
  </si>
  <si>
    <t>Glace de viande</t>
  </si>
  <si>
    <t>Fonds concentrés et extraits</t>
  </si>
  <si>
    <t>DEXTROSE</t>
  </si>
  <si>
    <t>Dextrose monohydraté (glucose cristal)</t>
  </si>
  <si>
    <t>Glucoses et sucres techniques</t>
  </si>
  <si>
    <t>HUI-TOURNESOL</t>
  </si>
  <si>
    <t>Huile de tournesol raffinée vrac</t>
  </si>
  <si>
    <t>Huiles végétales</t>
  </si>
  <si>
    <t>BEU-CUISINE</t>
  </si>
  <si>
    <t>Beurre de cuisine bloc 10 kg</t>
  </si>
  <si>
    <t>Beurres et margarines</t>
  </si>
  <si>
    <t>BEU-DOUX</t>
  </si>
  <si>
    <t>Beurre doux 82% MG plaquette</t>
  </si>
  <si>
    <t>CRE-FRAICHE-LI</t>
  </si>
  <si>
    <t>Crème fraîche liquide 15% MG allégée</t>
  </si>
  <si>
    <t>Crèmes fraîches et laitières</t>
  </si>
  <si>
    <t>CRE-LIQUIDE-35</t>
  </si>
  <si>
    <t>Crème liquide entière 35% MG UHT</t>
  </si>
  <si>
    <t>LAIT-ENT-UHT</t>
  </si>
  <si>
    <t>Lait entier UHT 3,5% MG brique 1L</t>
  </si>
  <si>
    <t>Laits et laits en poudre</t>
  </si>
  <si>
    <t>SEL-FIN</t>
  </si>
  <si>
    <t>Sel fin de cuisine</t>
  </si>
  <si>
    <t>Sels et condiments de base</t>
  </si>
  <si>
    <t>ESCALOP-VOLAILLE</t>
  </si>
  <si>
    <t>Escalopines de volaille</t>
  </si>
  <si>
    <t>Poulet</t>
  </si>
  <si>
    <t>Total</t>
  </si>
  <si>
    <t>Recette</t>
  </si>
  <si>
    <t>#</t>
  </si>
  <si>
    <t>Verbe</t>
  </si>
  <si>
    <t>Étape</t>
  </si>
  <si>
    <t>Précision technique</t>
  </si>
  <si>
    <t>Durée</t>
  </si>
  <si>
    <t>ESCALOPES DE VOLAILLE À LA CRÈME</t>
  </si>
  <si>
    <t>Dresser et servir — Dresser les escalopes à l'assiette, nappées de sauce aux champignons. Accompagner de pommes de terre sautées, de riz pilaf, etc.</t>
  </si>
  <si>
    <t>MARQUAGE VAPEUR MAISON [E621] (AIDE A ROTIR) - VERSION CLASSIQUE - Alternative naturelle existe</t>
  </si>
  <si>
    <t>Sauce Crème</t>
  </si>
  <si>
    <t>METTRE EN PLACE</t>
  </si>
  <si>
    <t>Mettre en place — Peser, mesurer et contrôler les denrées.</t>
  </si>
  <si>
    <t>PORTER</t>
  </si>
  <si>
    <t>6 à 8 min</t>
  </si>
  <si>
    <t>INCORPORER</t>
  </si>
  <si>
    <t>Ajouter 2 dl de crème complémentaire — Reporter à ébullition et laisser cuire à nouveau quelques minutes.</t>
  </si>
  <si>
    <t>ASSAISONNER</t>
  </si>
  <si>
    <t>Assaisonner — Ajouter quelques gouttes de jus de citron et passer la sauce au chinois étamine.</t>
  </si>
  <si>
    <t>TAMPONNER</t>
  </si>
  <si>
    <t>Tamponner en surface et réserver à couvert au bain-marie.</t>
  </si>
  <si>
    <t>+ 63°C minimum</t>
  </si>
  <si>
    <t>Sauce Béchamel</t>
  </si>
  <si>
    <t>RÉALISER</t>
  </si>
  <si>
    <t>Porter le lait à ébullition.</t>
  </si>
  <si>
    <t>VERSER</t>
  </si>
  <si>
    <t>5 à 6 min</t>
  </si>
  <si>
    <t>PASSER</t>
  </si>
  <si>
    <t>Roux Blanc</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</si>
  <si>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</si>
  <si>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</si>
  <si>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</si>
  <si>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</si>
  <si>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</si>
  <si>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</si>
  <si>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</si>
  <si>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</si>
  <si>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</si>
  <si>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</si>
  <si>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</si>
  <si>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Escalopines de volaille</t>
  </si>
  <si>
    <t>matiere</t>
  </si>
  <si>
    <t xml:space="preserve">    ↳ Crème fraîche liquide 15% MG allégée</t>
  </si>
  <si>
    <t xml:space="preserve">    ↳ MARQUAGE VAPEUR MAISON [E621] (AIDE A ROTIR) - VERSION CLASSIQUE - Alternative naturelle existe</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</si>
  <si>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</si>
  <si>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</si>
  <si>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</si>
  <si>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</si>
  <si>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</si>
  <si>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Sauce Crème</t>
  </si>
  <si>
    <t xml:space="preserve">        ↳ Sauce Béchamel</t>
  </si>
  <si>
    <t xml:space="preserve">            ↳ Roux Blanc</t>
  </si>
  <si>
    <t xml:space="preserve">                ↳ Beurre de cuisine bloc 10 kg</t>
  </si>
  <si>
    <t xml:space="preserve">                ↳ farine de blé tamisée type 55</t>
  </si>
  <si>
    <t xml:space="preserve">            ↳ Lait entier UHT 3,5% MG brique 1L</t>
  </si>
  <si>
    <t xml:space="preserve">            ↳ Beurre de cuisine bloc 10 kg</t>
  </si>
  <si>
    <t xml:space="preserve">            ↳ Noix de muscade entière</t>
  </si>
  <si>
    <t xml:space="preserve">            ↳ Piment de Cayenne</t>
  </si>
  <si>
    <t xml:space="preserve">        ↳ Crème liquide entière 35% MG UHT</t>
  </si>
  <si>
    <t xml:space="preserve">        ↳ jus de citron</t>
  </si>
  <si>
    <t xml:space="preserve">        ↳ Beurre de cuisine bloc 10 kg</t>
  </si>
  <si>
    <t xml:space="preserve">    ↳ Madère (cuisson sauce)</t>
  </si>
  <si>
    <t xml:space="preserve">    ↳ Champignons de Paris tranchés boîte</t>
  </si>
  <si>
    <t xml:space="preserve">    ↳ Glace de viande</t>
  </si>
  <si>
    <t xml:space="preserve">    ↳ Sel fin de cuisine</t>
  </si>
  <si>
    <t xml:space="preserve">    ↳ Poivre noir moulu</t>
  </si>
  <si>
    <t xml:space="preserve">    ↳ Beurre doux 82% MG plaquette</t>
  </si>
  <si>
    <t>Fiche technique — ESCALOPES DE VOLAILLE À LA CRÈME</t>
  </si>
  <si>
    <t>ESCALOPES DE VOLAILLE À LA CRÈME  GRO_CDC_089</t>
  </si>
  <si>
    <t>1.</t>
  </si>
  <si>
    <t>2.</t>
  </si>
  <si>
    <t>3.</t>
  </si>
  <si>
    <t xml:space="preserve">    Sauce Crème</t>
  </si>
  <si>
    <t xml:space="preserve">    Sel fin de cuisine</t>
  </si>
  <si>
    <t>4.</t>
  </si>
  <si>
    <t>5.</t>
  </si>
  <si>
    <t>↳ MARQUAGE VAPEUR MAISON [E621] (AIDE A ROTIR) - VERSION CLASSIQUE - Alternative naturelle existe  GRO_MARQ_VAPEUR</t>
  </si>
  <si>
    <t>↳ Sauce Crème  00SAU_REC014</t>
  </si>
  <si>
    <t xml:space="preserve">    Sauce Béchamel</t>
  </si>
  <si>
    <t xml:space="preserve">    Beurre de cuisine bloc 10 kg</t>
  </si>
  <si>
    <t>↳ Sauce Béchamel  00SAU_REC012</t>
  </si>
  <si>
    <t xml:space="preserve">    Roux Blanc</t>
  </si>
  <si>
    <t>6.</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</si>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</sst>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0.25</v>
      </c>
      <c r="E7" s="6">
        <f>D7*$B$2</f>
        <v>0.25</v>
      </c>
      <c r="F7" t="s">
        <v>15</v>
      </c>
      <c r="G7" s="8">
        <f>E7*5.5</f>
        <v>1.375</v>
      </c>
    </row>
    <row r="8">
      <c r="A8" t="s">
        <v>16</v>
      </c>
      <c r="B8" t="s">
        <v>17</v>
      </c>
      <c r="C8" t="s">
        <v>18</v>
      </c>
      <c r="D8" s="4">
        <v>2.3</v>
      </c>
      <c r="E8" s="6">
        <f>D8*$B$2</f>
        <v>2.3</v>
      </c>
      <c r="F8" t="s">
        <v>19</v>
      </c>
      <c r="G8" s="8">
        <f>E8*3.2</f>
        <v>7.36</v>
      </c>
    </row>
    <row r="9">
      <c r="A9" t="s" s="9">
        <v>20</v>
      </c>
      <c r="B9" t="s">
        <v>21</v>
      </c>
      <c r="C9" t="s">
        <v>22</v>
      </c>
      <c r="D9" s="4">
        <v>0.48</v>
      </c>
      <c r="E9" s="6">
        <f>D9*$B$2</f>
        <v>0.48</v>
      </c>
      <c r="F9" t="s">
        <v>3</v>
      </c>
      <c r="G9" s="8">
        <f>E9*0</f>
        <v>0</v>
      </c>
    </row>
    <row r="10">
      <c r="A10" t="s" s="9">
        <v>23</v>
      </c>
      <c r="B10" t="s">
        <v>24</v>
      </c>
      <c r="C10" t="s">
        <v>22</v>
      </c>
      <c r="D10" s="4">
        <v>0.08</v>
      </c>
      <c r="E10" s="6">
        <f>D10*$B$2</f>
        <v>0.08</v>
      </c>
      <c r="F10" t="s">
        <v>3</v>
      </c>
      <c r="G10" s="8">
        <f>E10*0</f>
        <v>0</v>
      </c>
    </row>
    <row r="11">
      <c r="A11" t="s">
        <v>25</v>
      </c>
      <c r="B11" t="s">
        <v>26</v>
      </c>
      <c r="C11" t="s">
        <v>27</v>
      </c>
      <c r="D11" s="4">
        <v>0.0175</v>
      </c>
      <c r="E11" s="6">
        <f>D11*$B$2</f>
        <v>0.0175</v>
      </c>
      <c r="F11" t="s">
        <v>19</v>
      </c>
      <c r="G11" s="8">
        <f>E11*9.9</f>
        <v>0.17325</v>
      </c>
    </row>
    <row r="12">
      <c r="A12" t="s">
        <v>28</v>
      </c>
      <c r="B12" t="s">
        <v>29</v>
      </c>
      <c r="C12" t="s">
        <v>27</v>
      </c>
      <c r="D12" s="4">
        <v>0.016</v>
      </c>
      <c r="E12" s="6">
        <f>D12*$B$2</f>
        <v>0.016</v>
      </c>
      <c r="F12" t="s">
        <v>19</v>
      </c>
      <c r="G12" s="8">
        <f>E12*18</f>
        <v>0.288</v>
      </c>
    </row>
    <row r="13">
      <c r="A13" t="s">
        <v>30</v>
      </c>
      <c r="B13" t="s">
        <v>31</v>
      </c>
      <c r="C13" t="s">
        <v>27</v>
      </c>
      <c r="D13" s="4">
        <v>0.1</v>
      </c>
      <c r="E13" s="6">
        <f>D13*$B$2</f>
        <v>0.1</v>
      </c>
      <c r="F13" t="s">
        <v>19</v>
      </c>
      <c r="G13" s="8">
        <f>E13*9.5</f>
        <v>0.95</v>
      </c>
    </row>
    <row r="14">
      <c r="A14" t="s">
        <v>32</v>
      </c>
      <c r="B14" t="s">
        <v>33</v>
      </c>
      <c r="C14" t="s">
        <v>27</v>
      </c>
      <c r="D14" s="4">
        <v>0.008</v>
      </c>
      <c r="E14" s="6">
        <f>D14*$B$2</f>
        <v>0.008</v>
      </c>
      <c r="F14" t="s">
        <v>19</v>
      </c>
      <c r="G14" s="8">
        <f>E14*9.8</f>
        <v>0.0784</v>
      </c>
    </row>
    <row r="15">
      <c r="A15" t="s">
        <v>34</v>
      </c>
      <c r="B15" t="s">
        <v>35</v>
      </c>
      <c r="C15" t="s">
        <v>27</v>
      </c>
      <c r="D15" s="4">
        <v>0.007</v>
      </c>
      <c r="E15" s="6">
        <f>D15*$B$2</f>
        <v>0.007</v>
      </c>
      <c r="F15" t="s">
        <v>19</v>
      </c>
      <c r="G15" s="8">
        <f>E15*12.5</f>
        <v>0.0875</v>
      </c>
    </row>
    <row r="16">
      <c r="A16" t="s">
        <v>36</v>
      </c>
      <c r="B16" t="s">
        <v>37</v>
      </c>
      <c r="C16" t="s">
        <v>38</v>
      </c>
      <c r="D16" s="4">
        <v>0.05</v>
      </c>
      <c r="E16" s="6">
        <f>D16*$B$2</f>
        <v>0.05</v>
      </c>
      <c r="F16" t="s">
        <v>19</v>
      </c>
      <c r="G16" s="8">
        <f>E16*55</f>
        <v>2.75</v>
      </c>
    </row>
    <row r="17">
      <c r="A17" t="s">
        <v>39</v>
      </c>
      <c r="B17" t="s">
        <v>40</v>
      </c>
      <c r="C17" t="s">
        <v>41</v>
      </c>
      <c r="D17" s="4">
        <v>0.05</v>
      </c>
      <c r="E17" s="6">
        <f>D17*$B$2</f>
        <v>0.05</v>
      </c>
      <c r="F17" t="s">
        <v>19</v>
      </c>
      <c r="G17" s="8">
        <f>E17*1.6</f>
        <v>0.08</v>
      </c>
    </row>
    <row r="18">
      <c r="A18" t="s">
        <v>42</v>
      </c>
      <c r="B18" t="s">
        <v>43</v>
      </c>
      <c r="C18" t="s">
        <v>44</v>
      </c>
      <c r="D18" s="4">
        <v>0.045</v>
      </c>
      <c r="E18" s="6">
        <f>D18*$B$2</f>
        <v>0.045</v>
      </c>
      <c r="F18" t="s">
        <v>15</v>
      </c>
      <c r="G18" s="8">
        <f>E18*1.05</f>
        <v>0.04725</v>
      </c>
    </row>
    <row r="19">
      <c r="A19" t="s">
        <v>45</v>
      </c>
      <c r="B19" t="s">
        <v>46</v>
      </c>
      <c r="C19" t="s">
        <v>47</v>
      </c>
      <c r="D19" s="4">
        <v>0.8</v>
      </c>
      <c r="E19" s="6">
        <f>D19*$B$2</f>
        <v>0.8</v>
      </c>
      <c r="F19" t="s">
        <v>19</v>
      </c>
      <c r="G19" s="8">
        <f>E19*4.9</f>
        <v>3.92</v>
      </c>
    </row>
    <row r="20">
      <c r="A20" t="s">
        <v>48</v>
      </c>
      <c r="B20" t="s">
        <v>49</v>
      </c>
      <c r="C20" t="s">
        <v>47</v>
      </c>
      <c r="D20" s="4">
        <v>0.25</v>
      </c>
      <c r="E20" s="6">
        <f>D20*$B$2</f>
        <v>0.25</v>
      </c>
      <c r="F20" t="s">
        <v>19</v>
      </c>
      <c r="G20" s="8">
        <f>E20*5.2</f>
        <v>1.3</v>
      </c>
    </row>
    <row r="21">
      <c r="A21" t="s">
        <v>50</v>
      </c>
      <c r="B21" t="s">
        <v>51</v>
      </c>
      <c r="C21" t="s">
        <v>52</v>
      </c>
      <c r="D21" s="4">
        <v>2</v>
      </c>
      <c r="E21" s="6">
        <f>D21*$B$2</f>
        <v>2</v>
      </c>
      <c r="F21" t="s">
        <v>15</v>
      </c>
      <c r="G21" s="8">
        <f>E21*2.2</f>
        <v>4.4</v>
      </c>
    </row>
    <row r="22">
      <c r="A22" t="s">
        <v>53</v>
      </c>
      <c r="B22" t="s">
        <v>54</v>
      </c>
      <c r="C22" t="s">
        <v>52</v>
      </c>
      <c r="D22" s="4">
        <v>3.2</v>
      </c>
      <c r="E22" s="6">
        <f>D22*$B$2</f>
        <v>3.2</v>
      </c>
      <c r="F22" t="s">
        <v>15</v>
      </c>
      <c r="G22" s="8">
        <f>E22*2.85</f>
        <v>9.12</v>
      </c>
    </row>
    <row r="23">
      <c r="A23" t="s">
        <v>55</v>
      </c>
      <c r="B23" t="s">
        <v>56</v>
      </c>
      <c r="C23" t="s">
        <v>57</v>
      </c>
      <c r="D23" s="4">
        <v>8</v>
      </c>
      <c r="E23" s="6">
        <f>D23*$B$2</f>
        <v>8</v>
      </c>
      <c r="F23" t="s">
        <v>15</v>
      </c>
      <c r="G23" s="8">
        <f>E23*1.05</f>
        <v>8.4</v>
      </c>
    </row>
    <row r="24">
      <c r="A24" t="s">
        <v>58</v>
      </c>
      <c r="B24" t="s">
        <v>59</v>
      </c>
      <c r="C24" t="s">
        <v>60</v>
      </c>
      <c r="D24" s="4">
        <v>0.1105</v>
      </c>
      <c r="E24" s="6">
        <f>D24*$B$2</f>
        <v>0.1105</v>
      </c>
      <c r="F24" t="s">
        <v>19</v>
      </c>
      <c r="G24" s="8">
        <f>E24*0.35</f>
        <v>0.038675</v>
      </c>
    </row>
    <row r="25">
      <c r="A25" t="s">
        <v>61</v>
      </c>
      <c r="B25" t="s">
        <v>62</v>
      </c>
      <c r="C25" t="s">
        <v>63</v>
      </c>
      <c r="D25" s="4">
        <v>13</v>
      </c>
      <c r="E25" s="6">
        <f>D25*$B$2</f>
        <v>13</v>
      </c>
      <c r="F25" t="s">
        <v>19</v>
      </c>
      <c r="G25" s="8">
        <f>E25*9.5</f>
        <v>123.5</v>
      </c>
    </row>
    <row r="26">
      <c r="A26"/>
      <c r="B26"/>
      <c r="C26"/>
      <c r="D26"/>
      <c r="E26"/>
      <c r="F26" t="s" s="10">
        <v>64</v>
      </c>
      <c r="G26" s="11">
        <f>SUM(G7:G25)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65</v>
      </c>
      <c r="B1" t="s" s="7">
        <v>66</v>
      </c>
      <c r="C1" t="s" s="7">
        <v>67</v>
      </c>
      <c r="D1" t="s" s="7">
        <v>68</v>
      </c>
      <c r="E1" t="s" s="7">
        <v>69</v>
      </c>
      <c r="F1" t="s" s="7">
        <v>70</v>
      </c>
    </row>
    <row r="2">
      <c r="A2" t="s">
        <v>71</v>
      </c>
      <c r="B2">
        <v>1</v>
      </c>
      <c r="C2"/>
      <c r="D2" t="inlineStr" s="12">
        <is>
          <t>Mise en place du poste de travail — Vérifier les D.L.C., peser les denrées, sélectionner le matériel nécessaire. Désinfecter le matériel et le poste de travail suivant les protocoles.</t>
        </is>
      </c>
      <c r="E2" t="s" s="12"/>
      <c r="F2"/>
    </row>
    <row r="3">
      <c r="A3" t="s">
        <v>71</v>
      </c>
      <c r="B3">
        <v>2</v>
      </c>
      <c r="C3"/>
      <c r="D3" t="inlineStr" s="12">
        <is>
          <t>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t>
        </is>
      </c>
      <c r="E3" t="s" s="12"/>
      <c r="F3"/>
    </row>
    <row r="4">
      <c r="A4" t="s">
        <v>71</v>
      </c>
      <c r="B4">
        <v>3</v>
      </c>
      <c r="C4"/>
      <c r="D4" t="inlineStr" s="12">
        <is>
          <t>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t>
        </is>
      </c>
      <c r="E4" t="s" s="12"/>
      <c r="F4"/>
    </row>
    <row r="5">
      <c r="A5" t="s">
        <v>71</v>
      </c>
      <c r="B5">
        <v>4</v>
      </c>
      <c r="C5"/>
      <c r="D5" t="inlineStr" s="12">
        <is>
          <t>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t>
        </is>
      </c>
      <c r="E5" t="s" s="12"/>
      <c r="F5"/>
    </row>
    <row r="6">
      <c r="A6" t="s">
        <v>71</v>
      </c>
      <c r="B6">
        <v>5</v>
      </c>
      <c r="C6"/>
      <c r="D6" t="s" s="12">
        <v>72</v>
      </c>
      <c r="E6" t="s" s="12"/>
      <c r="F6"/>
    </row>
    <row r="7">
      <c r="A7" t="s">
        <v>73</v>
      </c>
      <c r="B7">
        <v>1</v>
      </c>
      <c r="C7"/>
      <c r="D7" t="inlineStr" s="12">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7" t="s" s="12"/>
      <c r="F7"/>
    </row>
    <row r="8">
      <c r="A8" t="s">
        <v>74</v>
      </c>
      <c r="B8">
        <v>1</v>
      </c>
      <c r="C8" t="s">
        <v>75</v>
      </c>
      <c r="D8" t="s" s="12">
        <v>76</v>
      </c>
      <c r="E8" t="s" s="12"/>
      <c r="F8"/>
    </row>
    <row r="9">
      <c r="A9" t="s">
        <v>74</v>
      </c>
      <c r="B9">
        <v>2</v>
      </c>
      <c r="C9" t="s">
        <v>77</v>
      </c>
      <c r="D9" t="inlineStr" s="12">
        <is>
          <t>Confectionner la Sauce Béchamel — Porter les 8 dl de lait et les 2 dl de crème à ébullition. Confectionner la Béchamel avec le mélange lait et crème. Laisser réduire la sauce.</t>
        </is>
      </c>
      <c r="E9" t="s" s="12">
        <v>78</v>
      </c>
      <c r="F9"/>
    </row>
    <row r="10">
      <c r="A10" t="s">
        <v>74</v>
      </c>
      <c r="B10">
        <v>3</v>
      </c>
      <c r="C10" t="s">
        <v>79</v>
      </c>
      <c r="D10" t="s" s="12">
        <v>80</v>
      </c>
      <c r="E10" t="s" s="12"/>
      <c r="F10"/>
    </row>
    <row r="11">
      <c r="A11" t="s">
        <v>74</v>
      </c>
      <c r="B11">
        <v>4</v>
      </c>
      <c r="C11" t="s">
        <v>81</v>
      </c>
      <c r="D11" t="s" s="12">
        <v>82</v>
      </c>
      <c r="E11" t="s" s="12"/>
      <c r="F11"/>
    </row>
    <row r="12">
      <c r="A12" t="s">
        <v>74</v>
      </c>
      <c r="B12">
        <v>5</v>
      </c>
      <c r="C12" t="s">
        <v>83</v>
      </c>
      <c r="D12" t="s" s="12">
        <v>84</v>
      </c>
      <c r="E12" t="s" s="12">
        <v>85</v>
      </c>
      <c r="F12"/>
    </row>
    <row r="13">
      <c r="A13" t="s">
        <v>86</v>
      </c>
      <c r="B13">
        <v>1</v>
      </c>
      <c r="C13" t="s">
        <v>75</v>
      </c>
      <c r="D13" t="s" s="12">
        <v>76</v>
      </c>
      <c r="E13" t="s" s="12"/>
      <c r="F13"/>
    </row>
    <row r="14">
      <c r="A14" t="s">
        <v>86</v>
      </c>
      <c r="B14">
        <v>2</v>
      </c>
      <c r="C14" t="s">
        <v>87</v>
      </c>
      <c r="D14" t="inlineStr" s="12">
        <is>
          <t>Réaliser le Roux Blanc et le refroidir — Le réaliser dans une sauteuse suffisamment grande pour pouvoir incorporer le lait facilement. Arrêter la cuisson lorsqu'il blanchit et devient mousseux. Le laisser refroidir.</t>
        </is>
      </c>
      <c r="E14" t="s" s="12"/>
      <c r="F14"/>
    </row>
    <row r="15">
      <c r="A15" t="s">
        <v>86</v>
      </c>
      <c r="B15">
        <v>3</v>
      </c>
      <c r="C15" t="s">
        <v>77</v>
      </c>
      <c r="D15" t="s" s="12">
        <v>88</v>
      </c>
      <c r="E15" t="s" s="12"/>
      <c r="F15"/>
    </row>
    <row r="16">
      <c r="A16" t="s">
        <v>86</v>
      </c>
      <c r="B16">
        <v>4</v>
      </c>
      <c r="C16" t="s">
        <v>89</v>
      </c>
      <c r="D16" t="inlineStr" s="12">
        <is>
          <t>Confectionner la sauce Béchamel — Verser la moitié du lait bouillant en une seule fois sur le roux froid. Mélanger hors du feu au fouet à sauce. Verser progressivement le reste du lait sans arrêter de remuer. La consistance doit être lisse, homogène et sans grumeaux.</t>
        </is>
      </c>
      <c r="E16" t="s" s="12"/>
      <c r="F16"/>
    </row>
    <row r="17">
      <c r="A17" t="s">
        <v>86</v>
      </c>
      <c r="B17">
        <v>5</v>
      </c>
      <c r="C17" t="s">
        <v>81</v>
      </c>
      <c r="D17" t="inlineStr" s="12">
        <is>
          <t>Assaisonner et cuire — Assaisonner avec le sel, le piment de Cayenne et quelques râpures de noix de muscade. Porter à ébullition et laisser bouillir très lentement sans cesser de remuer.</t>
        </is>
      </c>
      <c r="E17" t="s" s="12">
        <v>90</v>
      </c>
      <c r="F17"/>
    </row>
    <row r="18">
      <c r="A18" t="s">
        <v>86</v>
      </c>
      <c r="B18">
        <v>6</v>
      </c>
      <c r="C18" t="s">
        <v>91</v>
      </c>
      <c r="D18" t="inlineStr" s="12">
        <is>
          <t>Passer, tamponner et réserver — Vérifier l'onctuosité et l'assaisonnement. Passer au chinois étamine en foulant au pochon. Corner les bords. Tamponner la surface avec quelques parcelles de beurre pour éviter la formation d'une peau. Réserver à couvert au bain-marie.</t>
        </is>
      </c>
      <c r="E18" t="s" s="12">
        <v>85</v>
      </c>
      <c r="F18"/>
    </row>
    <row r="19">
      <c r="A19" t="s">
        <v>92</v>
      </c>
      <c r="B19">
        <v>1</v>
      </c>
      <c r="C19" t="s">
        <v>75</v>
      </c>
      <c r="D19" t="s" s="12">
        <v>93</v>
      </c>
      <c r="E19" t="s" s="12"/>
      <c r="F19"/>
    </row>
    <row r="20">
      <c r="A20" t="s">
        <v>92</v>
      </c>
      <c r="B20">
        <v>2</v>
      </c>
      <c r="C20" t="s">
        <v>94</v>
      </c>
      <c r="D20"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20" t="s" s="12"/>
      <c r="F20"/>
    </row>
    <row r="21">
      <c r="A21" t="s">
        <v>92</v>
      </c>
      <c r="B21">
        <v>3</v>
      </c>
      <c r="C21" t="s">
        <v>95</v>
      </c>
      <c r="D21" t="inlineStr" s="12">
        <is>
          <t>Cuire le roux blanc — Cuire très doucement à feu réduit sans arrêter de mélanger. Arrêter la cuisson lorsqu'il blanchit et devient mousseux — on dit alors qu'il « fleurit ».</t>
        </is>
      </c>
      <c r="E21" t="s" s="12">
        <v>96</v>
      </c>
      <c r="F21"/>
    </row>
    <row r="22">
      <c r="A22" t="s">
        <v>92</v>
      </c>
      <c r="B22">
        <v>4</v>
      </c>
      <c r="C22" t="s">
        <v>97</v>
      </c>
      <c r="D22" t="s" s="12">
        <v>98</v>
      </c>
      <c r="E22" t="s" s="12"/>
      <c r="F2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99</v>
      </c>
      <c r="B1" t="s" s="7">
        <v>100</v>
      </c>
      <c r="C1" t="s" s="7">
        <v>101</v>
      </c>
      <c r="D1" t="s" s="7">
        <v>102</v>
      </c>
      <c r="E1" t="s" s="7">
        <v>10</v>
      </c>
    </row>
    <row r="2">
      <c r="A2">
        <v>0</v>
      </c>
      <c r="B2" t="s">
        <v>71</v>
      </c>
      <c r="C2" t="s">
        <v>103</v>
      </c>
      <c r="D2" s="6">
        <f>'Besoins'!$B$2*100</f>
        <v>100</v>
      </c>
      <c r="E2" t="s">
        <v>3</v>
      </c>
    </row>
    <row r="3">
      <c r="A3">
        <v>1</v>
      </c>
      <c r="B3" t="s">
        <v>104</v>
      </c>
      <c r="C3" t="s">
        <v>105</v>
      </c>
      <c r="D3" s="6">
        <f>'Besoins'!$B$2*13</f>
        <v>13</v>
      </c>
      <c r="E3" t="s">
        <v>19</v>
      </c>
    </row>
    <row r="4">
      <c r="A4">
        <v>1</v>
      </c>
      <c r="B4" t="s">
        <v>106</v>
      </c>
      <c r="C4" t="s">
        <v>105</v>
      </c>
      <c r="D4" s="6">
        <f>'Besoins'!$B$2*2</f>
        <v>2</v>
      </c>
      <c r="E4" t="s">
        <v>15</v>
      </c>
    </row>
    <row r="5">
      <c r="A5">
        <v>1</v>
      </c>
      <c r="B5" t="s">
        <v>107</v>
      </c>
      <c r="C5" t="s">
        <v>103</v>
      </c>
      <c r="D5" s="6">
        <f>'Besoins'!$B$2*0.25</f>
        <v>0.25</v>
      </c>
      <c r="E5" t="s">
        <v>19</v>
      </c>
    </row>
    <row r="6">
      <c r="A6">
        <v>2</v>
      </c>
      <c r="B6" t="s">
        <v>108</v>
      </c>
      <c r="C6" t="s">
        <v>105</v>
      </c>
      <c r="D6" s="6">
        <f>'Besoins'!$B$2*0.1</f>
        <v>0.1</v>
      </c>
      <c r="E6" t="s">
        <v>19</v>
      </c>
    </row>
    <row r="7">
      <c r="A7">
        <v>2</v>
      </c>
      <c r="B7" t="s">
        <v>109</v>
      </c>
      <c r="C7" t="s">
        <v>105</v>
      </c>
      <c r="D7" s="6">
        <f>'Besoins'!$B$2*0.05</f>
        <v>0.05</v>
      </c>
      <c r="E7" t="s">
        <v>19</v>
      </c>
    </row>
    <row r="8">
      <c r="A8">
        <v>2</v>
      </c>
      <c r="B8" t="s">
        <v>110</v>
      </c>
      <c r="C8" t="s">
        <v>105</v>
      </c>
      <c r="D8" s="6">
        <f>'Besoins'!$B$2*0.0175</f>
        <v>0.0175</v>
      </c>
      <c r="E8" t="s">
        <v>19</v>
      </c>
    </row>
    <row r="9">
      <c r="A9">
        <v>2</v>
      </c>
      <c r="B9" t="s">
        <v>111</v>
      </c>
      <c r="C9" t="s">
        <v>105</v>
      </c>
      <c r="D9" s="6">
        <f>'Besoins'!$B$2*0.0375</f>
        <v>0.0375</v>
      </c>
      <c r="E9" t="s">
        <v>19</v>
      </c>
    </row>
    <row r="10">
      <c r="A10">
        <v>2</v>
      </c>
      <c r="B10" t="s">
        <v>112</v>
      </c>
      <c r="C10" t="s">
        <v>105</v>
      </c>
      <c r="D10" s="6">
        <f>'Besoins'!$B$2*0.045</f>
        <v>0.045</v>
      </c>
      <c r="E10" t="s">
        <v>19</v>
      </c>
    </row>
    <row r="11">
      <c r="A11">
        <v>1</v>
      </c>
      <c r="B11" t="s">
        <v>113</v>
      </c>
      <c r="C11" t="s">
        <v>103</v>
      </c>
      <c r="D11" s="6">
        <f>'Besoins'!$B$2*8</f>
        <v>8</v>
      </c>
      <c r="E11" t="s">
        <v>19</v>
      </c>
    </row>
    <row r="12">
      <c r="A12">
        <v>2</v>
      </c>
      <c r="B12" t="s">
        <v>114</v>
      </c>
      <c r="C12" t="s">
        <v>103</v>
      </c>
      <c r="D12" s="6">
        <f>'Besoins'!$B$2*8</f>
        <v>8</v>
      </c>
      <c r="E12" t="s">
        <v>15</v>
      </c>
    </row>
    <row r="13">
      <c r="A13">
        <v>3</v>
      </c>
      <c r="B13" t="s">
        <v>115</v>
      </c>
      <c r="C13" t="s">
        <v>103</v>
      </c>
      <c r="D13" s="6">
        <f>'Besoins'!$B$2*0.96</f>
        <v>0.96</v>
      </c>
      <c r="E13" t="s">
        <v>19</v>
      </c>
    </row>
    <row r="14">
      <c r="A14">
        <v>4</v>
      </c>
      <c r="B14" t="s">
        <v>116</v>
      </c>
      <c r="C14" t="s">
        <v>105</v>
      </c>
      <c r="D14" s="6">
        <f>'Besoins'!$B$2*0.48</f>
        <v>0.48</v>
      </c>
      <c r="E14" t="s">
        <v>19</v>
      </c>
    </row>
    <row r="15">
      <c r="A15">
        <v>4</v>
      </c>
      <c r="B15" t="s">
        <v>117</v>
      </c>
      <c r="C15" t="s">
        <v>105</v>
      </c>
      <c r="D15" s="6">
        <f>'Besoins'!$B$2*0.48</f>
        <v>0.48</v>
      </c>
      <c r="E15" t="s">
        <v>19</v>
      </c>
    </row>
    <row r="16">
      <c r="A16">
        <v>3</v>
      </c>
      <c r="B16" t="s">
        <v>118</v>
      </c>
      <c r="C16" t="s">
        <v>105</v>
      </c>
      <c r="D16" s="6">
        <f>'Besoins'!$B$2*8</f>
        <v>8</v>
      </c>
      <c r="E16" t="s">
        <v>15</v>
      </c>
    </row>
    <row r="17">
      <c r="A17">
        <v>3</v>
      </c>
      <c r="B17" t="s">
        <v>119</v>
      </c>
      <c r="C17" t="s">
        <v>105</v>
      </c>
      <c r="D17" s="6">
        <f>'Besoins'!$B$2*0.16</f>
        <v>0.16</v>
      </c>
      <c r="E17" t="s">
        <v>19</v>
      </c>
    </row>
    <row r="18">
      <c r="A18">
        <v>3</v>
      </c>
      <c r="B18" t="s">
        <v>120</v>
      </c>
      <c r="C18" t="s">
        <v>105</v>
      </c>
      <c r="D18" s="6">
        <f>'Besoins'!$B$2*0.016</f>
        <v>0.016</v>
      </c>
      <c r="E18" t="s">
        <v>19</v>
      </c>
    </row>
    <row r="19">
      <c r="A19">
        <v>3</v>
      </c>
      <c r="B19" t="s">
        <v>121</v>
      </c>
      <c r="C19" t="s">
        <v>105</v>
      </c>
      <c r="D19" s="6">
        <f>'Besoins'!$B$2*0.008</f>
        <v>0.008</v>
      </c>
      <c r="E19" t="s">
        <v>19</v>
      </c>
    </row>
    <row r="20">
      <c r="A20">
        <v>2</v>
      </c>
      <c r="B20" t="s">
        <v>122</v>
      </c>
      <c r="C20" t="s">
        <v>105</v>
      </c>
      <c r="D20" s="6">
        <f>'Besoins'!$B$2*3.2</f>
        <v>3.2</v>
      </c>
      <c r="E20" t="s">
        <v>15</v>
      </c>
    </row>
    <row r="21">
      <c r="A21">
        <v>2</v>
      </c>
      <c r="B21" t="s">
        <v>123</v>
      </c>
      <c r="C21" t="s">
        <v>105</v>
      </c>
      <c r="D21" s="6">
        <f>'Besoins'!$B$2*0.08</f>
        <v>0.08</v>
      </c>
      <c r="E21" t="s">
        <v>15</v>
      </c>
    </row>
    <row r="22">
      <c r="A22">
        <v>2</v>
      </c>
      <c r="B22" t="s">
        <v>124</v>
      </c>
      <c r="C22" t="s">
        <v>105</v>
      </c>
      <c r="D22" s="6">
        <f>'Besoins'!$B$2*0.16</f>
        <v>0.16</v>
      </c>
      <c r="E22" t="s">
        <v>19</v>
      </c>
    </row>
    <row r="23">
      <c r="A23">
        <v>1</v>
      </c>
      <c r="B23" t="s">
        <v>125</v>
      </c>
      <c r="C23" t="s">
        <v>105</v>
      </c>
      <c r="D23" s="6">
        <f>'Besoins'!$B$2*0.25</f>
        <v>0.25</v>
      </c>
      <c r="E23" t="s">
        <v>15</v>
      </c>
    </row>
    <row r="24">
      <c r="A24">
        <v>1</v>
      </c>
      <c r="B24" t="s">
        <v>126</v>
      </c>
      <c r="C24" t="s">
        <v>105</v>
      </c>
      <c r="D24" s="6">
        <f>'Besoins'!$B$2*2.3</f>
        <v>2.3</v>
      </c>
      <c r="E24" t="s">
        <v>19</v>
      </c>
    </row>
    <row r="25">
      <c r="A25">
        <v>1</v>
      </c>
      <c r="B25" t="s">
        <v>127</v>
      </c>
      <c r="C25" t="s">
        <v>105</v>
      </c>
      <c r="D25" s="6">
        <f>'Besoins'!$B$2*0.05</f>
        <v>0.05</v>
      </c>
      <c r="E25" t="s">
        <v>19</v>
      </c>
    </row>
    <row r="26">
      <c r="A26">
        <v>1</v>
      </c>
      <c r="B26" t="s">
        <v>128</v>
      </c>
      <c r="C26" t="s">
        <v>105</v>
      </c>
      <c r="D26" s="6">
        <f>'Besoins'!$B$2*0.073</f>
        <v>0.073</v>
      </c>
      <c r="E26" t="s">
        <v>19</v>
      </c>
    </row>
    <row r="27">
      <c r="A27">
        <v>1</v>
      </c>
      <c r="B27" t="s">
        <v>129</v>
      </c>
      <c r="C27" t="s">
        <v>105</v>
      </c>
      <c r="D27" s="6">
        <f>'Besoins'!$B$2*0.007</f>
        <v>0.007</v>
      </c>
      <c r="E27" t="s">
        <v>19</v>
      </c>
    </row>
    <row r="28">
      <c r="A28">
        <v>1</v>
      </c>
      <c r="B28" t="s">
        <v>130</v>
      </c>
      <c r="C28" t="s">
        <v>105</v>
      </c>
      <c r="D28" s="6">
        <f>'Besoins'!$B$2*0.25</f>
        <v>0.25</v>
      </c>
      <c r="E28"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69"/>
  <cols>
    <col min="1" max="1" width="22" customWidth="1"/>
    <col min="2" max="2" width="52" customWidth="1"/>
    <col min="3" max="3" width="14" customWidth="1"/>
    <col min="4" max="4" width="10" customWidth="1"/>
  </cols>
  <sheetData>
    <row r="1" customHeight="1" ht="24">
      <c r="A1" t="s" s="2">
        <v>131</v>
      </c>
      <c r="B1"/>
      <c r="C1"/>
      <c r="D1"/>
    </row>
    <row r="2">
      <c r="A2" t="str" s="13">
        <f>"GRO_CDC_089 · GRO.VOLAILLE · référence : "&amp;Besoins!B3&amp;" "&amp;Besoins!C3&amp;" · multiplicateur réglable sur la feuille ""Besoins"""</f>
        <v>GRO_CDC_089 · GRO.VOLAILLE · référence : 100 pc · multiplicateur réglable sur la feuille </v>
      </c>
      <c r="B2"/>
      <c r="C2"/>
      <c r="D2"/>
    </row>
    <row r="3">
      <c r="A3"/>
      <c r="B3"/>
      <c r="C3"/>
      <c r="D3"/>
    </row>
    <row r="4">
      <c r="A4" t="s" s="14">
        <v>132</v>
      </c>
      <c r="B4"/>
      <c r="C4"/>
      <c r="D4"/>
    </row>
    <row r="5">
      <c r="A5" t="s" s="15">
        <v>133</v>
      </c>
      <c r="B5" t="str" s="12">
        <f>Procedure!D2</f>
        <v>Mise en place du poste de travail — Vérifier les D.L.C., peser les denrées, sélectionner le matériel nécessaire. Désinfecter le matériel et le poste de travail suivant les protocoles.</v>
      </c>
      <c r="C5"/>
      <c r="D5"/>
    </row>
    <row r="6">
      <c r="A6" t="s" s="15">
        <v>134</v>
      </c>
      <c r="B6" t="str" s="12">
        <f>Procedure!D3</f>
        <v>Préparations préliminaires — Déconditionner les escalopes de volaille selon la procédure. Réserver les escalopes dans un bac en polycarbonate muni d'une grille égouttoir. Conserver au froid en attente d'utilisation. Déconditionner les champignons suivant la procédure. Égoutter dans un bac GN 1/1 H 100 perforé. Réserver au froid le bac perforé doublé d'un bac plein.</v>
      </c>
      <c r="C6"/>
      <c r="D6"/>
    </row>
    <row r="7">
      <c r="A7"/>
      <c r="B7" t="str">
        <f>Besoins!B25</f>
        <v>Escalopines de volaille</v>
      </c>
      <c r="C7" s="6">
        <f>Besoins!E25</f>
        <v>13</v>
      </c>
      <c r="D7" t="str">
        <f>Besoins!F25</f>
        <v>kg</v>
      </c>
    </row>
    <row r="8">
      <c r="A8" t="s" s="15">
        <v>135</v>
      </c>
      <c r="B8" t="str" s="12">
        <f>Procedure!D4</f>
        <v>Confectionner la sauce — Confectionner la sauce crème (voir la fiche de fabrication). Filmer pour éviter de la tamponner et réserver au chaud en attente d'utilisation. Dans un rondeau plat, au beurre, faire sauter rapidement les champignons. Déglacer avec le Madère. Ajouter la crème fraîche et le concentré de viande. Cuire 5 minutes. Ajouter la sauce crème. Laisser cuire quelques instants en remuant à la spatule pour lier tous les éléments. Rectifier l'assaisonnement. Respecter la procédure de fin de cuisson. Filmer et réserver en armoire chaude dans un bac GN 1/2 H 200.</v>
      </c>
      <c r="C8"/>
      <c r="D8"/>
    </row>
    <row r="9">
      <c r="A9"/>
      <c r="B9" t="str">
        <f>Besoins!B21</f>
        <v>Crème fraîche liquide 15% MG allégée</v>
      </c>
      <c r="C9" s="6">
        <f>Besoins!E21</f>
        <v>2</v>
      </c>
      <c r="D9" t="str">
        <f>Besoins!F21</f>
        <v>lt</v>
      </c>
    </row>
    <row r="10">
      <c r="A10"/>
      <c r="B10" t="s">
        <v>136</v>
      </c>
      <c r="C10" s="6">
        <f>'Besoins'!$B$2*8</f>
        <v>8</v>
      </c>
      <c r="D10" t="s">
        <v>19</v>
      </c>
    </row>
    <row r="11">
      <c r="A11"/>
      <c r="B11" t="str">
        <f>Besoins!B7</f>
        <v>Madère (cuisson sauce)</v>
      </c>
      <c r="C11" s="6">
        <f>Besoins!E7</f>
        <v>0.25</v>
      </c>
      <c r="D11" t="str">
        <f>Besoins!F7</f>
        <v>lt</v>
      </c>
    </row>
    <row r="12">
      <c r="A12"/>
      <c r="B12" t="str">
        <f>Besoins!B8</f>
        <v>Champignons de Paris tranchés boîte</v>
      </c>
      <c r="C12" s="6">
        <f>Besoins!E8</f>
        <v>2.3</v>
      </c>
      <c r="D12" t="str">
        <f>Besoins!F8</f>
        <v>kg</v>
      </c>
    </row>
    <row r="13">
      <c r="A13"/>
      <c r="B13" t="str">
        <f>Besoins!B16</f>
        <v>Glace de viande</v>
      </c>
      <c r="C13" s="6">
        <f>Besoins!E16</f>
        <v>0.05</v>
      </c>
      <c r="D13" t="str">
        <f>Besoins!F16</f>
        <v>kg</v>
      </c>
    </row>
    <row r="14">
      <c r="A14"/>
      <c r="B14" t="s">
        <v>137</v>
      </c>
      <c r="C14" s="6">
        <f>'Besoins'!$B$2*0.073</f>
        <v>0.073</v>
      </c>
      <c r="D14" t="s">
        <v>19</v>
      </c>
    </row>
    <row r="15">
      <c r="A15"/>
      <c r="B15" t="str">
        <f>Besoins!B15</f>
        <v>Poivre noir moulu</v>
      </c>
      <c r="C15" s="6">
        <f>Besoins!E15</f>
        <v>0.007</v>
      </c>
      <c r="D15" t="str">
        <f>Besoins!F15</f>
        <v>kg</v>
      </c>
    </row>
    <row r="16">
      <c r="A16"/>
      <c r="B16" t="str">
        <f>Besoins!B20</f>
        <v>Beurre doux 82% MG plaquette</v>
      </c>
      <c r="C16" s="6">
        <f>Besoins!E20</f>
        <v>0.25</v>
      </c>
      <c r="D16" t="str">
        <f>Besoins!F20</f>
        <v>kg</v>
      </c>
    </row>
    <row r="17">
      <c r="A17" t="s" s="15">
        <v>138</v>
      </c>
      <c r="B17" t="str" s="12">
        <f>Procedure!D5</f>
        <v>Marquer la cuisson des escalopes — Préchauffer le four sur la position mixte à +110/120°C. Dans un bac GN 1/1 H 45, verser le marquage. Enduire de marquage les deux faces des escalopes. Disposer les escalopes enduites de marquage sur des grilles de cuisson. Déposer les grilles chargées sur l'échelle de cuisson. Poser la sonde de cuisson au cœur d'une escalope. Enfourner et cuire à chaleur mixte à +110/120°C. Atteindre +72°C à cœur. Stopper la source de chaleur et laisser les escalopes au four encore 2 minutes. Réserver 25 escalopes par bac GN 1/1 H 65. Napper avec 2,5 L de sauce. Agiter d'un mouvement circulaire de façon à lier les escalopes dans la sauce. Respecter la procédure de fin de cuisson. Couvrir ou filmer les bacs. Stocker en armoire chaude et maintenir à +63°C en attente de consommation.</v>
      </c>
      <c r="C17"/>
      <c r="D17"/>
    </row>
    <row r="18">
      <c r="A18" t="s" s="15">
        <v>139</v>
      </c>
      <c r="B18" t="str" s="12">
        <f>Procedure!D6</f>
        <v>Dresser et servir — Dresser les escalopes à l'assiette, nappées de sauce aux champignons. Accompagner de pommes de terre sautées, de riz pilaf, etc.</v>
      </c>
      <c r="C18"/>
      <c r="D18"/>
    </row>
    <row r="19">
      <c r="A19"/>
      <c r="B19"/>
      <c r="C19"/>
      <c r="D19"/>
    </row>
    <row r="20">
      <c r="A20" t="s" s="14">
        <v>140</v>
      </c>
      <c r="B20"/>
      <c r="C20"/>
      <c r="D20"/>
    </row>
    <row r="21">
      <c r="A21" t="s" s="15">
        <v>133</v>
      </c>
      <c r="B21" t="str" s="12">
        <f>Procedure!D7</f>
        <v>ALTERNATIVE NATURELLE EXISTE (sans E621/dextrose) : voir </v>
      </c>
      <c r="C21"/>
      <c r="D21"/>
    </row>
    <row r="22">
      <c r="A22"/>
      <c r="B22" t="str">
        <f>Besoins!B13</f>
        <v>Paprika en poudre</v>
      </c>
      <c r="C22" s="6">
        <f>Besoins!E13</f>
        <v>0.1</v>
      </c>
      <c r="D22" t="str">
        <f>Besoins!F13</f>
        <v>kg</v>
      </c>
    </row>
    <row r="23">
      <c r="A23"/>
      <c r="B23" t="str">
        <f>Besoins!B17</f>
        <v>Dextrose monohydraté (glucose cristal)</v>
      </c>
      <c r="C23" s="6">
        <f>Besoins!E17</f>
        <v>0.05</v>
      </c>
      <c r="D23" t="str">
        <f>Besoins!F17</f>
        <v>kg</v>
      </c>
    </row>
    <row r="24">
      <c r="A24"/>
      <c r="B24" t="str">
        <f>Besoins!B11</f>
        <v>Glutamate monosodique E621 (exhausteur de gout)</v>
      </c>
      <c r="C24" s="6">
        <f>Besoins!E11</f>
        <v>0.0175</v>
      </c>
      <c r="D24" t="str">
        <f>Besoins!F11</f>
        <v>kg</v>
      </c>
    </row>
    <row r="25">
      <c r="A25"/>
      <c r="B25" t="s">
        <v>137</v>
      </c>
      <c r="C25" s="6">
        <f>'Besoins'!$B$2*0.0375</f>
        <v>0.0375</v>
      </c>
      <c r="D25" t="s">
        <v>19</v>
      </c>
    </row>
    <row r="26">
      <c r="A26"/>
      <c r="B26" t="str">
        <f>Besoins!B18</f>
        <v>Huile de tournesol raffinée vrac</v>
      </c>
      <c r="C26" s="6">
        <f>Besoins!E18</f>
        <v>0.045</v>
      </c>
      <c r="D26" t="str">
        <f>Besoins!F18</f>
        <v>kg</v>
      </c>
    </row>
    <row r="27">
      <c r="A27"/>
      <c r="B27"/>
      <c r="C27"/>
      <c r="D27"/>
    </row>
    <row r="28">
      <c r="A28" t="s" s="14">
        <v>141</v>
      </c>
      <c r="B28"/>
      <c r="C28"/>
      <c r="D28"/>
    </row>
    <row r="29">
      <c r="A29" t="s" s="15">
        <v>133</v>
      </c>
      <c r="B29" t="str" s="12">
        <f>"[METTRE EN PLACE] "&amp;Procedure!D8</f>
        <v>[METTRE EN PLACE] Mettre en place — Peser, mesurer et contrôler les denrées.</v>
      </c>
      <c r="C29"/>
      <c r="D29"/>
    </row>
    <row r="30">
      <c r="A30" t="s" s="15">
        <v>134</v>
      </c>
      <c r="B30" t="str" s="12">
        <f>"[PORTER] "&amp;Procedure!D9</f>
        <v>[PORTER] Confectionner la Sauce Béchamel — Porter les 8 dl de lait et les 2 dl de crème à ébullition. Confectionner la Béchamel avec le mélange lait et crème. Laisser réduire la sauce.</v>
      </c>
      <c r="C30"/>
      <c r="D30"/>
    </row>
    <row r="31">
      <c r="A31"/>
      <c r="B31" t="s">
        <v>142</v>
      </c>
      <c r="C31" s="6">
        <f>'Besoins'!$B$2*8</f>
        <v>8</v>
      </c>
      <c r="D31" t="s">
        <v>15</v>
      </c>
    </row>
    <row r="32">
      <c r="A32"/>
      <c r="B32" t="str" s="16">
        <f>"ℹ "&amp;Procedure!E9</f>
        <v>ℹ</v>
      </c>
      <c r="C32"/>
      <c r="D32"/>
    </row>
    <row r="33">
      <c r="A33" t="s" s="15">
        <v>135</v>
      </c>
      <c r="B33" t="str" s="12">
        <f>"[INCORPORER] "&amp;Procedure!D10</f>
        <v>[INCORPORER] Ajouter 2 dl de crème complémentaire — Reporter à ébullition et laisser cuire à nouveau quelques minutes.</v>
      </c>
      <c r="C33"/>
      <c r="D33"/>
    </row>
    <row r="34">
      <c r="A34"/>
      <c r="B34" t="str">
        <f>Besoins!B22</f>
        <v>Crème liquide entière 35% MG UHT</v>
      </c>
      <c r="C34" s="6">
        <f>Besoins!E22</f>
        <v>3.2</v>
      </c>
      <c r="D34" t="str">
        <f>Besoins!F22</f>
        <v>lt</v>
      </c>
    </row>
    <row r="35">
      <c r="A35" t="s" s="15">
        <v>138</v>
      </c>
      <c r="B35" t="str" s="12">
        <f>"[ASSAISONNER] "&amp;Procedure!D11</f>
        <v>[ASSAISONNER] Assaisonner — Ajouter quelques gouttes de jus de citron et passer la sauce au chinois étamine.</v>
      </c>
      <c r="C35"/>
      <c r="D35"/>
    </row>
    <row r="36">
      <c r="A36"/>
      <c r="B36" t="str">
        <f>Besoins!B10</f>
        <v>jus de citron</v>
      </c>
      <c r="C36" s="6">
        <f>Besoins!E10</f>
        <v>0.08</v>
      </c>
      <c r="D36" t="str">
        <f>Besoins!F10</f>
        <v>lt</v>
      </c>
    </row>
    <row r="37">
      <c r="A37" t="s" s="15">
        <v>139</v>
      </c>
      <c r="B37" t="str" s="12">
        <f>"[TAMPONNER] "&amp;Procedure!D12</f>
        <v>[TAMPONNER] Tamponner en surface et réserver à couvert au bain-marie.</v>
      </c>
      <c r="C37"/>
      <c r="D37"/>
    </row>
    <row r="38">
      <c r="A38"/>
      <c r="B38" t="s">
        <v>143</v>
      </c>
      <c r="C38" s="6">
        <f>'Besoins'!$B$2*0.16</f>
        <v>0.16</v>
      </c>
      <c r="D38" t="s">
        <v>19</v>
      </c>
    </row>
    <row r="39">
      <c r="A39"/>
      <c r="B39" t="str" s="16">
        <f>"ℹ "&amp;Procedure!E12</f>
        <v>ℹ</v>
      </c>
      <c r="C39"/>
      <c r="D39"/>
    </row>
    <row r="40">
      <c r="A40"/>
      <c r="B40"/>
      <c r="C40"/>
      <c r="D40"/>
    </row>
    <row r="41">
      <c r="A41" t="s" s="14">
        <v>144</v>
      </c>
      <c r="B41"/>
      <c r="C41"/>
      <c r="D41"/>
    </row>
    <row r="42">
      <c r="A42" t="s" s="15">
        <v>133</v>
      </c>
      <c r="B42" t="str" s="12">
        <f>"[METTRE EN PLACE] "&amp;Procedure!D13</f>
        <v>[METTRE EN PLACE] Mettre en place — Peser, mesurer et contrôler les denrées.</v>
      </c>
      <c r="C42"/>
      <c r="D42"/>
    </row>
    <row r="43">
      <c r="A43" t="s" s="15">
        <v>134</v>
      </c>
      <c r="B43" t="str" s="12">
        <f>"[RÉALISER] "&amp;Procedure!D14</f>
        <v>[RÉALISER] Réaliser le Roux Blanc et le refroidir — Le réaliser dans une sauteuse suffisamment grande pour pouvoir incorporer le lait facilement. Arrêter la cuisson lorsqu'il blanchit et devient mousseux. Le laisser refroidir.</v>
      </c>
      <c r="C43"/>
      <c r="D43"/>
    </row>
    <row r="44">
      <c r="A44"/>
      <c r="B44" t="s">
        <v>145</v>
      </c>
      <c r="C44" s="6">
        <f>'Besoins'!$B$2*0.96</f>
        <v>0.96</v>
      </c>
      <c r="D44" t="s">
        <v>19</v>
      </c>
    </row>
    <row r="45">
      <c r="A45" t="s" s="15">
        <v>135</v>
      </c>
      <c r="B45" t="str" s="12">
        <f>"[PORTER] "&amp;Procedure!D15</f>
        <v>[PORTER] Porter le lait à ébullition.</v>
      </c>
      <c r="C45"/>
      <c r="D45"/>
    </row>
    <row r="46">
      <c r="A46"/>
      <c r="B46" t="str">
        <f>Besoins!B23</f>
        <v>Lait entier UHT 3,5% MG brique 1L</v>
      </c>
      <c r="C46" s="6">
        <f>Besoins!E23</f>
        <v>8</v>
      </c>
      <c r="D46" t="str">
        <f>Besoins!F23</f>
        <v>lt</v>
      </c>
    </row>
    <row r="47">
      <c r="A47" t="s" s="15">
        <v>138</v>
      </c>
      <c r="B47" t="str" s="12">
        <f>"[VERSER] "&amp;Procedure!D16</f>
        <v>[VERSER] Confectionner la sauce Béchamel — Verser la moitié du lait bouillant en une seule fois sur le roux froid. Mélanger hors du feu au fouet à sauce. Verser progressivement le reste du lait sans arrêter de remuer. La consistance doit être lisse, homogène et sans grumeaux.</v>
      </c>
      <c r="C47"/>
      <c r="D47"/>
    </row>
    <row r="48">
      <c r="A48"/>
      <c r="B48" t="str">
        <f>Besoins!B23</f>
        <v>Lait entier UHT 3,5% MG brique 1L</v>
      </c>
      <c r="C48" s="6">
        <f>Besoins!E23</f>
        <v>8</v>
      </c>
      <c r="D48" t="str">
        <f>Besoins!F23</f>
        <v>lt</v>
      </c>
    </row>
    <row r="49">
      <c r="A49"/>
      <c r="B49" t="s">
        <v>145</v>
      </c>
      <c r="C49" s="6">
        <f>'Besoins'!$B$2*0.96</f>
        <v>0.96</v>
      </c>
      <c r="D49" t="s">
        <v>19</v>
      </c>
    </row>
    <row r="50">
      <c r="A50"/>
      <c r="B50" t="str">
        <f>Besoins!B12</f>
        <v>Noix de muscade entière</v>
      </c>
      <c r="C50" s="6">
        <f>Besoins!E12</f>
        <v>0.016</v>
      </c>
      <c r="D50" t="str">
        <f>Besoins!F12</f>
        <v>kg</v>
      </c>
    </row>
    <row r="51">
      <c r="A51"/>
      <c r="B51" t="str">
        <f>Besoins!B14</f>
        <v>Piment de Cayenne</v>
      </c>
      <c r="C51" s="6">
        <f>Besoins!E14</f>
        <v>0.008</v>
      </c>
      <c r="D51" t="str">
        <f>Besoins!F14</f>
        <v>kg</v>
      </c>
    </row>
    <row r="52">
      <c r="A52" t="s" s="15">
        <v>139</v>
      </c>
      <c r="B52" t="str" s="12">
        <f>"[ASSAISONNER] "&amp;Procedure!D17</f>
        <v>[ASSAISONNER] Assaisonner et cuire — Assaisonner avec le sel, le piment de Cayenne et quelques râpures de noix de muscade. Porter à ébullition et laisser bouillir très lentement sans cesser de remuer.</v>
      </c>
      <c r="C52"/>
      <c r="D52"/>
    </row>
    <row r="53">
      <c r="A53"/>
      <c r="B53" t="str" s="16">
        <f>"ℹ "&amp;Procedure!E17</f>
        <v>ℹ</v>
      </c>
      <c r="C53"/>
      <c r="D53"/>
    </row>
    <row r="54">
      <c r="A54" t="s" s="15">
        <v>146</v>
      </c>
      <c r="B54" t="str" s="12">
        <f>"[PASSER] "&amp;Procedure!D18</f>
        <v>[PASSER] Passer, tamponner et réserver — Vérifier l'onctuosité et l'assaisonnement. Passer au chinois étamine en foulant au pochon. Corner les bords. Tamponner la surface avec quelques parcelles de beurre pour éviter la formation d'une peau. Réserver à couvert au bain-marie.</v>
      </c>
      <c r="C54"/>
      <c r="D54"/>
    </row>
    <row r="55">
      <c r="A55"/>
      <c r="B55" t="s">
        <v>143</v>
      </c>
      <c r="C55" s="6">
        <f>'Besoins'!$B$2*0.16</f>
        <v>0.16</v>
      </c>
      <c r="D55" t="s">
        <v>19</v>
      </c>
    </row>
    <row r="56">
      <c r="A56"/>
      <c r="B56" t="str" s="16">
        <f>"ℹ "&amp;Procedure!E18</f>
        <v>ℹ</v>
      </c>
      <c r="C56"/>
      <c r="D56"/>
    </row>
    <row r="57">
      <c r="A57"/>
      <c r="B57"/>
      <c r="C57"/>
      <c r="D57"/>
    </row>
    <row r="58">
      <c r="A58" t="s" s="14">
        <v>147</v>
      </c>
      <c r="B58"/>
      <c r="C58"/>
      <c r="D58"/>
    </row>
    <row r="59">
      <c r="A59" t="s" s="15">
        <v>133</v>
      </c>
      <c r="B59" t="str" s="12">
        <f>"[METTRE EN PLACE] "&amp;Procedure!D19</f>
        <v>[METTRE EN PLACE] Mettre en place — Peser, mesurer et contrôler les denrées. Tamiser la farine. Découper le beurre en parcelles.</v>
      </c>
      <c r="C59"/>
      <c r="D59"/>
    </row>
    <row r="60">
      <c r="A60"/>
      <c r="B60" t="s">
        <v>143</v>
      </c>
      <c r="C60" s="6">
        <f>'Besoins'!$B$2*0.48</f>
        <v>0.48</v>
      </c>
      <c r="D60" t="s">
        <v>19</v>
      </c>
    </row>
    <row r="61">
      <c r="A61"/>
      <c r="B61" t="str">
        <f>Besoins!B9</f>
        <v>farine de blé tamisée type 55</v>
      </c>
      <c r="C61" s="6">
        <f>Besoins!E9</f>
        <v>0.48</v>
      </c>
      <c r="D61" t="str">
        <f>Besoins!F9</f>
        <v>kg</v>
      </c>
    </row>
    <row r="62">
      <c r="A62" t="s" s="15">
        <v>134</v>
      </c>
      <c r="B62" t="str" s="12">
        <f>"[ÉTUVER] "&amp;Procedure!D20</f>
        <v>[ÉTUVER] Réaliser le roux — Faire fondre le beurre en parcelles dans une sauteuse suffisamment grande. Ajouter la farine tamisée dès que le beurre est fondu. Mélanger à l'aide d'une spatule ou d'un fouet à sauce jusqu'à obtenir un mélange lisse et homogène.</v>
      </c>
      <c r="C62"/>
      <c r="D62"/>
    </row>
    <row r="63">
      <c r="A63"/>
      <c r="B63" t="s">
        <v>143</v>
      </c>
      <c r="C63" s="6">
        <f>'Besoins'!$B$2*0.48</f>
        <v>0.48</v>
      </c>
      <c r="D63" t="s">
        <v>19</v>
      </c>
    </row>
    <row r="64">
      <c r="A64"/>
      <c r="B64" t="str">
        <f>Besoins!B9</f>
        <v>farine de blé tamisée type 55</v>
      </c>
      <c r="C64" s="6">
        <f>Besoins!E9</f>
        <v>0.48</v>
      </c>
      <c r="D64" t="str">
        <f>Besoins!F9</f>
        <v>kg</v>
      </c>
    </row>
    <row r="65">
      <c r="A65" t="s" s="15">
        <v>135</v>
      </c>
      <c r="B65" t="str" s="12">
        <f>"[RÉDUIRE] "&amp;Procedure!D21</f>
        <v>[RÉDUIRE] Cuire le roux blanc — Cuire très doucement à feu réduit sans arrêter de mélanger. Arrêter la cuisson lorsqu'il blanchit et devient mousseux — on dit alors qu'il « fleurit ».</v>
      </c>
      <c r="C65"/>
      <c r="D65"/>
    </row>
    <row r="66">
      <c r="A66"/>
      <c r="B66" t="str" s="16">
        <f>"ℹ "&amp;Procedure!E21</f>
        <v>ℹ</v>
      </c>
      <c r="C66"/>
      <c r="D66"/>
    </row>
    <row r="67">
      <c r="A67" t="s" s="15">
        <v>138</v>
      </c>
      <c r="B67" t="str" s="12">
        <f>"[REFROIDIR] "&amp;Procedure!D22</f>
        <v>[REFROIDIR] Refroidir rapidement — Retirer la sauteuse du feu. Si nécessaire, plonger le fond dans une plaque d'eau froide pour stopper la cuisson.</v>
      </c>
      <c r="C67"/>
      <c r="D67"/>
    </row>
    <row r="68">
      <c r="A68"/>
      <c r="B68"/>
      <c r="C68"/>
      <c r="D68"/>
    </row>
    <row r="69">
      <c r="A69" t="s" s="17">
        <v>148</v>
      </c>
      <c r="B69"/>
      <c r="C69"/>
      <c r="D69"/>
    </row>
  </sheetData>
  <sheetProtection sheet="1" formatRows="0" formatColumns="0"/>
  <mergeCells count="34">
    <mergeCell ref="A1:D1"/>
    <mergeCell ref="A2:D2"/>
    <mergeCell ref="A4:D4"/>
    <mergeCell ref="B5:D5"/>
    <mergeCell ref="B6:D6"/>
    <mergeCell ref="B8:D8"/>
    <mergeCell ref="B17:D17"/>
    <mergeCell ref="B18:D18"/>
    <mergeCell ref="A20:D20"/>
    <mergeCell ref="B21:D21"/>
    <mergeCell ref="A28:D28"/>
    <mergeCell ref="B29:D29"/>
    <mergeCell ref="B30:D30"/>
    <mergeCell ref="B32:D32"/>
    <mergeCell ref="B33:D33"/>
    <mergeCell ref="B35:D35"/>
    <mergeCell ref="B37:D37"/>
    <mergeCell ref="B39:D39"/>
    <mergeCell ref="A41:D41"/>
    <mergeCell ref="B42:D42"/>
    <mergeCell ref="B43:D43"/>
    <mergeCell ref="B45:D45"/>
    <mergeCell ref="B47:D47"/>
    <mergeCell ref="B52:D52"/>
    <mergeCell ref="B53:D53"/>
    <mergeCell ref="B54:D54"/>
    <mergeCell ref="B56:D56"/>
    <mergeCell ref="A58:D58"/>
    <mergeCell ref="B59:D59"/>
    <mergeCell ref="B62:D62"/>
    <mergeCell ref="B65:D65"/>
    <mergeCell ref="B66:D66"/>
    <mergeCell ref="B67:D67"/>
    <mergeCell ref="A69:D6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2026-09-15T23:20:08Z</dcterms:created>
  <dc:title>ESCALOPES DE VOLAILLE À LA CRÈM</dc:title>
  <dc:subject/>
  <dc:creator>CUIS.web</dc:creator>
  <cp:lastModifiedBy/>
  <cp:keywords/>
  <dc:description>Export automatique — moteur récursif d'origine : Bernard Vandendaele</dc:description>
  <cp:category/>
  <dc:language>en-US</dc:language>
  <dcterms:modified xsi:type="dcterms:W3CDTF">2026-09-15T23:20:08Z</dcterms:modified>
  <cp:revision>1</cp:revision>
</cp:coreProperties>
</file>