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<sst xmlns="http://schemas.openxmlformats.org/spreadsheetml/2006/main" count="111" uniqueCount="111">
  <si>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</si>
  <si>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</si>
  <si>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</si>
  <si>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</si>
  <si>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</si>
  <si>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</si>
  <si>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</si>
  <si>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</si>
  <si>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</si>
  <si>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</si>
  <si>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</si>
  <si>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 H.T.</t>
  </si>
  <si>
    <t>VIN-MADEIRE</t>
  </si>
  <si>
    <t>Madère (cuisson sauce)</t>
  </si>
  <si>
    <t>Vins et bières de cuisson</t>
  </si>
  <si>
    <t>lt</t>
  </si>
  <si>
    <t>CONS-CHAMPIG-PI</t>
  </si>
  <si>
    <t>Champignons de Paris tranchés boîte</t>
  </si>
  <si>
    <t>Conserves de légumes</t>
  </si>
  <si>
    <t>kg</t>
  </si>
  <si>
    <t>GLUTAMATE-MSG</t>
  </si>
  <si>
    <t>Glutamate monosodique E621 (exhausteur de gout)</t>
  </si>
  <si>
    <t>Épices en poudre et graines</t>
  </si>
  <si>
    <t>EPI-MUSCADE-POW</t>
  </si>
  <si>
    <t>Noix de muscade moulue</t>
  </si>
  <si>
    <t>EPI-PAPRIKA</t>
  </si>
  <si>
    <t>Paprika en poudre</t>
  </si>
  <si>
    <t>EPI-POIVRE-BLAN</t>
  </si>
  <si>
    <t>Poivre blanc moulu</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</si>
  <si>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</si>
  <si>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</si>
  <si>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</si>
  <si>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</si>
  <si>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</si>
  <si>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</si>
  <si>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</si>
  <si>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</si>
  <si>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</si>
  <si>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</si>
  <si>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</si>
  <si>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</si>
  <si>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</si>
  <si>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</si>
  <si>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</si>
  <si>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</si>
  <si>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</si>
  <si>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</si>
  <si>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</si>
  <si>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</si>
  <si>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</si>
  <si>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</si>
  <si>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</si>
  <si>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</si>
  <si>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</si>
  <si>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</si>
  <si>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</si>
  <si>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</si>
  <si>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</si>
  <si>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</si>
  <si>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Recette</t>
  </si>
  <si>
    <t>#</t>
  </si>
  <si>
    <t>Verbe</t>
  </si>
  <si>
    <t>Étape</t>
  </si>
  <si>
    <t>Précision technique</t>
  </si>
  <si>
    <t>Durée</t>
  </si>
  <si>
    <t>ESCALOPES DE VOLAILLE À LA CRÈME</t>
  </si>
  <si>
    <t>Dresser et servir — Dresser les escalopes à l'assiette, nappées de sauce aux champignons. Accompagner de pommes de terre sautées, de riz pilaf, etc.</t>
  </si>
  <si>
    <t>SAUCE CRÈME</t>
  </si>
  <si>
    <t>MARQUAGE VAPEUR MAISON [E621] (AIDE A ROTIR) - VERSION CLASSIQUE - Alternative naturelle existe</t>
  </si>
  <si>
    <t>Niveau</t>
  </si>
  <si>
    <t>Composant</t>
  </si>
  <si>
    <t>Type</t>
  </si>
  <si>
    <t>Quantité (× multiplicateur, voir feuille Besoins)</t>
  </si>
  <si>
    <t>recette</t>
  </si>
  <si>
    <t xml:space="preserve">    ↳ Escalopines de volaille</t>
  </si>
  <si>
    <t>matiere</t>
  </si>
  <si>
    <t xml:space="preserve">    ↳ Crème fraîche liquide 15% MG allégée</t>
  </si>
  <si>
    <t xml:space="preserve">    ↳ SAUCE CRÈME</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</si>
  <si>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</si>
  <si>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</si>
  <si>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</si>
  <si>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</si>
  <si>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</si>
  <si>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</si>
  <si>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</si>
  <si>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</si>
  <si>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</si>
  <si>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</si>
  <si>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</si>
  <si>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</si>
  <si>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</si>
  <si>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</si>
  <si>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</si>
  <si>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</si>
  <si>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</si>
  <si>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Huile de tournesol raffinée vrac</t>
  </si>
  <si>
    <t>Fiche technique — ESCALOPES DE VOLAILLE À LA CRÈME</t>
  </si>
  <si>
    <t>ESCALOPES DE VOLAILLE À LA CRÈME  GRO_CDC_089</t>
  </si>
  <si>
    <t>1.</t>
  </si>
  <si>
    <t>2.</t>
  </si>
  <si>
    <t>3.</t>
  </si>
  <si>
    <t xml:space="preserve">    Crème fraîche liquide 15% MG allégée</t>
  </si>
  <si>
    <t xml:space="preserve">    SAUCE CRÈME</t>
  </si>
  <si>
    <t xml:space="preserve">    Sel fin de cuisine</t>
  </si>
  <si>
    <t xml:space="preserve">    Beurre doux 82% MG plaquette</t>
  </si>
  <si>
    <t>4.</t>
  </si>
  <si>
    <t xml:space="preserve">    MARQUAGE VAPEUR MAISON [E621] (AIDE A ROTIR) - VERSION CLASSIQUE - Alternative naturelle existe</t>
  </si>
  <si>
    <t>5.</t>
  </si>
  <si>
    <t>↳ SAUCE CRÈME  GRO_CDC_200Cr</t>
  </si>
  <si>
    <t>↳ MARQUAGE VAPEUR MAISON [E621] (AIDE A ROTIR) - VERSION CLASSIQUE - Alternative naturelle existe  GRO_MARQ_VAPEUR</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</si>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</sst>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E7*5.5</f>
        <v>1.375</v>
      </c>
    </row>
    <row r="8">
      <c r="A8" t="s">
        <v>16</v>
      </c>
      <c r="B8" t="s">
        <v>17</v>
      </c>
      <c r="C8" t="s">
        <v>18</v>
      </c>
      <c r="D8" s="4">
        <v>2.3</v>
      </c>
      <c r="E8" s="6">
        <f>D8*$B$2</f>
        <v>2.3</v>
      </c>
      <c r="F8" t="s">
        <v>19</v>
      </c>
      <c r="G8" s="8">
        <f>E8*3.2</f>
        <v>7.36</v>
      </c>
    </row>
    <row r="9">
      <c r="A9" t="s">
        <v>20</v>
      </c>
      <c r="B9" t="s">
        <v>21</v>
      </c>
      <c r="C9" t="s">
        <v>22</v>
      </c>
      <c r="D9" s="4">
        <v>0.0175</v>
      </c>
      <c r="E9" s="6">
        <f>D9*$B$2</f>
        <v>0.0175</v>
      </c>
      <c r="F9" t="s">
        <v>19</v>
      </c>
      <c r="G9" s="8">
        <f>E9*9.9</f>
        <v>0.17325</v>
      </c>
    </row>
    <row r="10">
      <c r="A10" t="s">
        <v>23</v>
      </c>
      <c r="B10" t="s">
        <v>24</v>
      </c>
      <c r="C10" t="s">
        <v>22</v>
      </c>
      <c r="D10" s="4">
        <v>0.0024</v>
      </c>
      <c r="E10" s="6">
        <f>D10*$B$2</f>
        <v>0.0024</v>
      </c>
      <c r="F10" t="s">
        <v>19</v>
      </c>
      <c r="G10" s="8">
        <f>E10*20</f>
        <v>0.048</v>
      </c>
    </row>
    <row r="11">
      <c r="A11" t="s">
        <v>25</v>
      </c>
      <c r="B11" t="s">
        <v>26</v>
      </c>
      <c r="C11" t="s">
        <v>22</v>
      </c>
      <c r="D11" s="4">
        <v>0.1</v>
      </c>
      <c r="E11" s="6">
        <f>D11*$B$2</f>
        <v>0.1</v>
      </c>
      <c r="F11" t="s">
        <v>19</v>
      </c>
      <c r="G11" s="8">
        <f>E11*9.5</f>
        <v>0.95</v>
      </c>
    </row>
    <row r="12">
      <c r="A12" t="s">
        <v>27</v>
      </c>
      <c r="B12" t="s">
        <v>28</v>
      </c>
      <c r="C12" t="s">
        <v>22</v>
      </c>
      <c r="D12" s="4">
        <v>0.0048</v>
      </c>
      <c r="E12" s="6">
        <f>D12*$B$2</f>
        <v>0.0048</v>
      </c>
      <c r="F12" t="s">
        <v>19</v>
      </c>
      <c r="G12" s="8">
        <f>E12*14.8</f>
        <v>0.07104</v>
      </c>
    </row>
    <row r="13">
      <c r="A13" t="s">
        <v>29</v>
      </c>
      <c r="B13" t="s">
        <v>30</v>
      </c>
      <c r="C13" t="s">
        <v>22</v>
      </c>
      <c r="D13" s="4">
        <v>0.007</v>
      </c>
      <c r="E13" s="6">
        <f>D13*$B$2</f>
        <v>0.007</v>
      </c>
      <c r="F13" t="s">
        <v>19</v>
      </c>
      <c r="G13" s="8">
        <f>E13*12.5</f>
        <v>0.0875</v>
      </c>
    </row>
    <row r="14">
      <c r="A14" t="s">
        <v>31</v>
      </c>
      <c r="B14" t="s">
        <v>32</v>
      </c>
      <c r="C14" t="s">
        <v>33</v>
      </c>
      <c r="D14" s="4">
        <v>0.52</v>
      </c>
      <c r="E14" s="6">
        <f>D14*$B$2</f>
        <v>0.52</v>
      </c>
      <c r="F14" t="s">
        <v>19</v>
      </c>
      <c r="G14" s="8">
        <f>E14*0.56</f>
        <v>0.2912</v>
      </c>
    </row>
    <row r="15">
      <c r="A15" t="s">
        <v>34</v>
      </c>
      <c r="B15" t="s">
        <v>35</v>
      </c>
      <c r="C15" t="s">
        <v>36</v>
      </c>
      <c r="D15" s="4">
        <v>0.05</v>
      </c>
      <c r="E15" s="6">
        <f>D15*$B$2</f>
        <v>0.05</v>
      </c>
      <c r="F15" t="s">
        <v>19</v>
      </c>
      <c r="G15" s="8">
        <f>E15*55</f>
        <v>2.75</v>
      </c>
    </row>
    <row r="16">
      <c r="A16" t="s">
        <v>37</v>
      </c>
      <c r="B16" t="s">
        <v>38</v>
      </c>
      <c r="C16" t="s">
        <v>39</v>
      </c>
      <c r="D16" s="4">
        <v>0.05</v>
      </c>
      <c r="E16" s="6">
        <f>D16*$B$2</f>
        <v>0.05</v>
      </c>
      <c r="F16" t="s">
        <v>19</v>
      </c>
      <c r="G16" s="8">
        <f>E16*1.6</f>
        <v>0.08</v>
      </c>
    </row>
    <row r="17">
      <c r="A17" t="s">
        <v>40</v>
      </c>
      <c r="B17" t="s">
        <v>41</v>
      </c>
      <c r="C17" t="s">
        <v>42</v>
      </c>
      <c r="D17" s="4">
        <v>0.045</v>
      </c>
      <c r="E17" s="6">
        <f>D17*$B$2</f>
        <v>0.045</v>
      </c>
      <c r="F17" t="s">
        <v>15</v>
      </c>
      <c r="G17" s="8">
        <f>E17*1.05</f>
        <v>0.04725</v>
      </c>
    </row>
    <row r="18">
      <c r="A18" t="s">
        <v>43</v>
      </c>
      <c r="B18" t="s">
        <v>44</v>
      </c>
      <c r="C18" t="s">
        <v>45</v>
      </c>
      <c r="D18" s="4">
        <v>6</v>
      </c>
      <c r="E18" s="6">
        <f>D18*$B$2</f>
        <v>6</v>
      </c>
      <c r="F18" t="s">
        <v>15</v>
      </c>
      <c r="G18" s="8">
        <f>E18*1.67</f>
        <v>10.02</v>
      </c>
    </row>
    <row r="19">
      <c r="A19" t="s">
        <v>46</v>
      </c>
      <c r="B19" t="s">
        <v>47</v>
      </c>
      <c r="C19" t="s">
        <v>48</v>
      </c>
      <c r="D19" s="4">
        <v>0.77</v>
      </c>
      <c r="E19" s="6">
        <f>D19*$B$2</f>
        <v>0.77</v>
      </c>
      <c r="F19" t="s">
        <v>19</v>
      </c>
      <c r="G19" s="8">
        <f>E19*5.2</f>
        <v>4.004</v>
      </c>
    </row>
    <row r="20">
      <c r="A20" t="s">
        <v>49</v>
      </c>
      <c r="B20" t="s">
        <v>50</v>
      </c>
      <c r="C20" t="s">
        <v>51</v>
      </c>
      <c r="D20" s="4">
        <v>4</v>
      </c>
      <c r="E20" s="6">
        <f>D20*$B$2</f>
        <v>4</v>
      </c>
      <c r="F20" t="s">
        <v>15</v>
      </c>
      <c r="G20" s="8">
        <f>E20*2.2</f>
        <v>8.8</v>
      </c>
    </row>
    <row r="21">
      <c r="A21" t="s">
        <v>52</v>
      </c>
      <c r="B21" t="s">
        <v>53</v>
      </c>
      <c r="C21" t="s">
        <v>54</v>
      </c>
      <c r="D21" s="4">
        <v>0.1175</v>
      </c>
      <c r="E21" s="6">
        <f>D21*$B$2</f>
        <v>0.1175</v>
      </c>
      <c r="F21" t="s">
        <v>19</v>
      </c>
      <c r="G21" s="8">
        <f>E21*0.35</f>
        <v>0.041125</v>
      </c>
    </row>
    <row r="22">
      <c r="A22" t="s">
        <v>55</v>
      </c>
      <c r="B22" t="s">
        <v>56</v>
      </c>
      <c r="C22" t="s">
        <v>57</v>
      </c>
      <c r="D22" s="4">
        <v>13</v>
      </c>
      <c r="E22" s="6">
        <f>D22*$B$2</f>
        <v>13</v>
      </c>
      <c r="F22" t="s">
        <v>19</v>
      </c>
      <c r="G22" s="8">
        <f>E22*9.5</f>
        <v>123.5</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Désinfecter le matériel et le poste de travail suivant les protocoles.</t>
        </is>
      </c>
      <c r="E2" t="s" s="11"/>
      <c r="F2"/>
    </row>
    <row r="3">
      <c r="A3" t="s">
        <v>65</v>
      </c>
      <c r="B3">
        <v>2</v>
      </c>
      <c r="C3"/>
      <c r="D3" t="inlineStr" s="11">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1"/>
      <c r="F3"/>
    </row>
    <row r="4">
      <c r="A4" t="s">
        <v>65</v>
      </c>
      <c r="B4">
        <v>3</v>
      </c>
      <c r="C4"/>
      <c r="D4" t="inlineStr" s="11">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E4" t="s" s="11"/>
      <c r="F4"/>
    </row>
    <row r="5">
      <c r="A5" t="s">
        <v>65</v>
      </c>
      <c r="B5">
        <v>4</v>
      </c>
      <c r="C5"/>
      <c r="D5" t="inlineStr" s="11">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1"/>
      <c r="F5"/>
    </row>
    <row r="6">
      <c r="A6" t="s">
        <v>65</v>
      </c>
      <c r="B6">
        <v>5</v>
      </c>
      <c r="C6"/>
      <c r="D6" t="s" s="11">
        <v>66</v>
      </c>
      <c r="E6" t="s" s="11"/>
      <c r="F6"/>
    </row>
    <row r="7">
      <c r="A7" t="s">
        <v>67</v>
      </c>
      <c r="B7">
        <v>1</v>
      </c>
      <c r="C7"/>
      <c r="D7" t="inlineStr" s="11">
        <is>
          <t>Confectionner la béchamel selon la recette de base (GRO_CDC_200A), en réduisant le lait de 2,5 L. Ajouter la crème fraîche en liaison terminale, hors du feu. Émulsionner au mixeur.</t>
        </is>
      </c>
      <c r="E7" t="s" s="11"/>
      <c r="F7"/>
    </row>
    <row r="8">
      <c r="A8" t="s">
        <v>68</v>
      </c>
      <c r="B8">
        <v>1</v>
      </c>
      <c r="C8"/>
      <c r="D8" t="inlineStr" s="11">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'Besoins'!$B$2*13</f>
        <v>13</v>
      </c>
      <c r="E3" t="s">
        <v>19</v>
      </c>
    </row>
    <row r="4">
      <c r="A4">
        <v>1</v>
      </c>
      <c r="B4" t="s">
        <v>76</v>
      </c>
      <c r="C4" t="s">
        <v>75</v>
      </c>
      <c r="D4" s="6">
        <f>'Besoins'!$B$2*2</f>
        <v>2</v>
      </c>
      <c r="E4" t="s">
        <v>15</v>
      </c>
    </row>
    <row r="5">
      <c r="A5">
        <v>1</v>
      </c>
      <c r="B5" t="s">
        <v>77</v>
      </c>
      <c r="C5" t="s">
        <v>73</v>
      </c>
      <c r="D5" s="6">
        <f>'Besoins'!$B$2*8</f>
        <v>8</v>
      </c>
      <c r="E5" t="s">
        <v>15</v>
      </c>
    </row>
    <row r="6">
      <c r="A6">
        <v>2</v>
      </c>
      <c r="B6" t="s">
        <v>78</v>
      </c>
      <c r="C6" t="s">
        <v>75</v>
      </c>
      <c r="D6" s="6">
        <f>'Besoins'!$B$2*6</f>
        <v>6</v>
      </c>
      <c r="E6" t="s">
        <v>15</v>
      </c>
    </row>
    <row r="7">
      <c r="A7">
        <v>2</v>
      </c>
      <c r="B7" t="s">
        <v>79</v>
      </c>
      <c r="C7" t="s">
        <v>75</v>
      </c>
      <c r="D7" s="6">
        <f>'Besoins'!$B$2*0.0024</f>
        <v>0.0024</v>
      </c>
      <c r="E7" t="s">
        <v>19</v>
      </c>
    </row>
    <row r="8">
      <c r="A8">
        <v>2</v>
      </c>
      <c r="B8" t="s">
        <v>80</v>
      </c>
      <c r="C8" t="s">
        <v>75</v>
      </c>
      <c r="D8" s="6">
        <f>'Besoins'!$B$2*0.52</f>
        <v>0.52</v>
      </c>
      <c r="E8" t="s">
        <v>19</v>
      </c>
    </row>
    <row r="9">
      <c r="A9">
        <v>2</v>
      </c>
      <c r="B9" t="s">
        <v>81</v>
      </c>
      <c r="C9" t="s">
        <v>75</v>
      </c>
      <c r="D9" s="6">
        <f>'Besoins'!$B$2*0.52</f>
        <v>0.52</v>
      </c>
      <c r="E9" t="s">
        <v>19</v>
      </c>
    </row>
    <row r="10">
      <c r="A10">
        <v>2</v>
      </c>
      <c r="B10" t="s">
        <v>82</v>
      </c>
      <c r="C10" t="s">
        <v>75</v>
      </c>
      <c r="D10" s="6">
        <f>'Besoins'!$B$2*0.08</f>
        <v>0.08</v>
      </c>
      <c r="E10" t="s">
        <v>19</v>
      </c>
    </row>
    <row r="11">
      <c r="A11">
        <v>2</v>
      </c>
      <c r="B11" t="s">
        <v>83</v>
      </c>
      <c r="C11" t="s">
        <v>75</v>
      </c>
      <c r="D11" s="6">
        <f>'Besoins'!$B$2*0.0048</f>
        <v>0.0048</v>
      </c>
      <c r="E11" t="s">
        <v>19</v>
      </c>
    </row>
    <row r="12">
      <c r="A12">
        <v>2</v>
      </c>
      <c r="B12" t="s">
        <v>84</v>
      </c>
      <c r="C12" t="s">
        <v>75</v>
      </c>
      <c r="D12" s="6">
        <f>'Besoins'!$B$2*2</f>
        <v>2</v>
      </c>
      <c r="E12" t="s">
        <v>15</v>
      </c>
    </row>
    <row r="13">
      <c r="A13">
        <v>1</v>
      </c>
      <c r="B13" t="s">
        <v>85</v>
      </c>
      <c r="C13" t="s">
        <v>75</v>
      </c>
      <c r="D13" s="6">
        <f>'Besoins'!$B$2*0.25</f>
        <v>0.25</v>
      </c>
      <c r="E13" t="s">
        <v>15</v>
      </c>
    </row>
    <row r="14">
      <c r="A14">
        <v>1</v>
      </c>
      <c r="B14" t="s">
        <v>86</v>
      </c>
      <c r="C14" t="s">
        <v>75</v>
      </c>
      <c r="D14" s="6">
        <f>'Besoins'!$B$2*2.3</f>
        <v>2.3</v>
      </c>
      <c r="E14" t="s">
        <v>19</v>
      </c>
    </row>
    <row r="15">
      <c r="A15">
        <v>1</v>
      </c>
      <c r="B15" t="s">
        <v>87</v>
      </c>
      <c r="C15" t="s">
        <v>75</v>
      </c>
      <c r="D15" s="6">
        <f>'Besoins'!$B$2*0.05</f>
        <v>0.05</v>
      </c>
      <c r="E15" t="s">
        <v>19</v>
      </c>
    </row>
    <row r="16">
      <c r="A16">
        <v>1</v>
      </c>
      <c r="B16" t="s">
        <v>88</v>
      </c>
      <c r="C16" t="s">
        <v>75</v>
      </c>
      <c r="D16" s="6">
        <f>'Besoins'!$B$2*0</f>
        <v>0</v>
      </c>
      <c r="E16" t="s">
        <v>19</v>
      </c>
    </row>
    <row r="17">
      <c r="A17">
        <v>1</v>
      </c>
      <c r="B17" t="s">
        <v>89</v>
      </c>
      <c r="C17" t="s">
        <v>75</v>
      </c>
      <c r="D17" s="6">
        <f>'Besoins'!$B$2*0.007</f>
        <v>0.007</v>
      </c>
      <c r="E17" t="s">
        <v>19</v>
      </c>
    </row>
    <row r="18">
      <c r="A18">
        <v>1</v>
      </c>
      <c r="B18" t="s">
        <v>90</v>
      </c>
      <c r="C18" t="s">
        <v>75</v>
      </c>
      <c r="D18" s="6">
        <f>'Besoins'!$B$2*0.25</f>
        <v>0.25</v>
      </c>
      <c r="E18" t="s">
        <v>19</v>
      </c>
    </row>
    <row r="19">
      <c r="A19">
        <v>1</v>
      </c>
      <c r="B19" t="s">
        <v>91</v>
      </c>
      <c r="C19" t="s">
        <v>73</v>
      </c>
      <c r="D19" s="6">
        <f>'Besoins'!$B$2*0.25</f>
        <v>0.25</v>
      </c>
      <c r="E19" t="s">
        <v>19</v>
      </c>
    </row>
    <row r="20">
      <c r="A20">
        <v>2</v>
      </c>
      <c r="B20" t="s">
        <v>92</v>
      </c>
      <c r="C20" t="s">
        <v>75</v>
      </c>
      <c r="D20" s="6">
        <f>'Besoins'!$B$2*0.1</f>
        <v>0.1</v>
      </c>
      <c r="E20" t="s">
        <v>19</v>
      </c>
    </row>
    <row r="21">
      <c r="A21">
        <v>2</v>
      </c>
      <c r="B21" t="s">
        <v>93</v>
      </c>
      <c r="C21" t="s">
        <v>75</v>
      </c>
      <c r="D21" s="6">
        <f>'Besoins'!$B$2*0.05</f>
        <v>0.05</v>
      </c>
      <c r="E21" t="s">
        <v>19</v>
      </c>
    </row>
    <row r="22">
      <c r="A22">
        <v>2</v>
      </c>
      <c r="B22" t="s">
        <v>94</v>
      </c>
      <c r="C22" t="s">
        <v>75</v>
      </c>
      <c r="D22" s="6">
        <f>'Besoins'!$B$2*0.0175</f>
        <v>0.0175</v>
      </c>
      <c r="E22" t="s">
        <v>19</v>
      </c>
    </row>
    <row r="23">
      <c r="A23">
        <v>2</v>
      </c>
      <c r="B23" t="s">
        <v>82</v>
      </c>
      <c r="C23" t="s">
        <v>75</v>
      </c>
      <c r="D23" s="6">
        <f>'Besoins'!$B$2*0.0375</f>
        <v>0.0375</v>
      </c>
      <c r="E23" t="s">
        <v>19</v>
      </c>
    </row>
    <row r="24">
      <c r="A24">
        <v>2</v>
      </c>
      <c r="B24" t="s">
        <v>95</v>
      </c>
      <c r="C24" t="s">
        <v>75</v>
      </c>
      <c r="D24" s="6">
        <f>'Besoins'!$B$2*0.045</f>
        <v>0.045</v>
      </c>
      <c r="E2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96</v>
      </c>
      <c r="B1"/>
      <c r="C1"/>
      <c r="D1"/>
    </row>
    <row r="2">
      <c r="A2" t="str" s="12">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3">
        <v>97</v>
      </c>
      <c r="B4"/>
      <c r="C4"/>
      <c r="D4"/>
    </row>
    <row r="5">
      <c r="A5" t="s" s="14">
        <v>98</v>
      </c>
      <c r="B5" t="str" s="11">
        <f>Procedure!D2</f>
        <v>Mise en place du poste de travail — Vérifier les D.L.C., peser les denrées, sélectionner le matériel nécessaire. Désinfecter le matériel et le poste de travail suivant les protocoles.</v>
      </c>
      <c r="C5"/>
      <c r="D5"/>
    </row>
    <row r="6">
      <c r="A6" t="s" s="14">
        <v>99</v>
      </c>
      <c r="B6" t="str" s="11">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Besoins!B22</f>
        <v>Escalopines de volaille</v>
      </c>
      <c r="C7" s="6">
        <f>Besoins!E22</f>
        <v>13</v>
      </c>
      <c r="D7" t="str">
        <f>Besoins!F22</f>
        <v>kg</v>
      </c>
    </row>
    <row r="8">
      <c r="A8" t="s" s="14">
        <v>100</v>
      </c>
      <c r="B8" t="str" s="11">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v>
      </c>
      <c r="C8"/>
      <c r="D8"/>
    </row>
    <row r="9">
      <c r="A9"/>
      <c r="B9" t="s">
        <v>101</v>
      </c>
      <c r="C9" s="6">
        <f>'Besoins'!$B$2*2</f>
        <v>2</v>
      </c>
      <c r="D9" t="s">
        <v>15</v>
      </c>
    </row>
    <row r="10">
      <c r="A10"/>
      <c r="B10" t="s">
        <v>102</v>
      </c>
      <c r="C10" s="6">
        <f>'Besoins'!$B$2*8</f>
        <v>8</v>
      </c>
      <c r="D10" t="s">
        <v>15</v>
      </c>
    </row>
    <row r="11">
      <c r="A11"/>
      <c r="B11" t="str">
        <f>Besoins!B7</f>
        <v>Madère (cuisson sauce)</v>
      </c>
      <c r="C11" s="6">
        <f>Besoins!E7</f>
        <v>0.25</v>
      </c>
      <c r="D11" t="str">
        <f>Besoins!F7</f>
        <v>lt</v>
      </c>
    </row>
    <row r="12">
      <c r="A12"/>
      <c r="B12" t="str">
        <f>Besoins!B8</f>
        <v>Champignons de Paris tranchés boîte</v>
      </c>
      <c r="C12" s="6">
        <f>Besoins!E8</f>
        <v>2.3</v>
      </c>
      <c r="D12" t="str">
        <f>Besoins!F8</f>
        <v>kg</v>
      </c>
    </row>
    <row r="13">
      <c r="A13"/>
      <c r="B13" t="str">
        <f>Besoins!B15</f>
        <v>Glace de viande</v>
      </c>
      <c r="C13" s="6">
        <f>Besoins!E15</f>
        <v>0.05</v>
      </c>
      <c r="D13" t="str">
        <f>Besoins!F15</f>
        <v>kg</v>
      </c>
    </row>
    <row r="14">
      <c r="A14"/>
      <c r="B14" t="s">
        <v>103</v>
      </c>
      <c r="C14" s="6">
        <f>'Besoins'!$B$2*0</f>
        <v>0</v>
      </c>
      <c r="D14" t="s">
        <v>19</v>
      </c>
    </row>
    <row r="15">
      <c r="A15"/>
      <c r="B15" t="str">
        <f>Besoins!B13</f>
        <v>Poivre noir moulu</v>
      </c>
      <c r="C15" s="6">
        <f>Besoins!E13</f>
        <v>0.007</v>
      </c>
      <c r="D15" t="str">
        <f>Besoins!F13</f>
        <v>kg</v>
      </c>
    </row>
    <row r="16">
      <c r="A16"/>
      <c r="B16" t="s">
        <v>104</v>
      </c>
      <c r="C16" s="6">
        <f>'Besoins'!$B$2*0.25</f>
        <v>0.25</v>
      </c>
      <c r="D16" t="s">
        <v>19</v>
      </c>
    </row>
    <row r="17">
      <c r="A17" t="s" s="14">
        <v>105</v>
      </c>
      <c r="B17" t="str" s="11">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c r="B18" t="s">
        <v>106</v>
      </c>
      <c r="C18" s="6">
        <f>'Besoins'!$B$2*0.25</f>
        <v>0.25</v>
      </c>
      <c r="D18" t="s">
        <v>19</v>
      </c>
    </row>
    <row r="19">
      <c r="A19" t="s" s="14">
        <v>107</v>
      </c>
      <c r="B19" t="str" s="11">
        <f>Procedure!D6</f>
        <v>Dresser et servir — Dresser les escalopes à l'assiette, nappées de sauce aux champignons. Accompagner de pommes de terre sautées, de riz pilaf, etc.</v>
      </c>
      <c r="C19"/>
      <c r="D19"/>
    </row>
    <row r="20">
      <c r="A20"/>
      <c r="B20"/>
      <c r="C20"/>
      <c r="D20"/>
    </row>
    <row r="21">
      <c r="A21" t="s" s="13">
        <v>108</v>
      </c>
      <c r="B21"/>
      <c r="C21"/>
      <c r="D21"/>
    </row>
    <row r="22">
      <c r="A22" t="s" s="14">
        <v>98</v>
      </c>
      <c r="B22" t="str" s="11">
        <f>Procedure!D7</f>
        <v>Confectionner la béchamel selon la recette de base (GRO_CDC_200A), en réduisant le lait de 2,5 L. Ajouter la crème fraîche en liaison terminale, hors du feu. Émulsionner au mixeur.</v>
      </c>
      <c r="C22"/>
      <c r="D22"/>
    </row>
    <row r="23">
      <c r="A23"/>
      <c r="B23" t="str">
        <f>Besoins!B18</f>
        <v>LAIT UHT demi écrémé France outre 10 litres</v>
      </c>
      <c r="C23" s="6">
        <f>Besoins!E18</f>
        <v>6</v>
      </c>
      <c r="D23" t="str">
        <f>Besoins!F18</f>
        <v>lt</v>
      </c>
    </row>
    <row r="24">
      <c r="A24"/>
      <c r="B24" t="str">
        <f>Besoins!B10</f>
        <v>Noix de muscade moulue</v>
      </c>
      <c r="C24" s="6">
        <f>Besoins!E10</f>
        <v>0.0024</v>
      </c>
      <c r="D24" t="str">
        <f>Besoins!F10</f>
        <v>kg</v>
      </c>
    </row>
    <row r="25">
      <c r="A25"/>
      <c r="B25" t="str">
        <f>Besoins!B14</f>
        <v>Farine de blé T55</v>
      </c>
      <c r="C25" s="6">
        <f>Besoins!E14</f>
        <v>0.52</v>
      </c>
      <c r="D25" t="str">
        <f>Besoins!F14</f>
        <v>kg</v>
      </c>
    </row>
    <row r="26">
      <c r="A26"/>
      <c r="B26" t="s">
        <v>104</v>
      </c>
      <c r="C26" s="6">
        <f>'Besoins'!$B$2*0.52</f>
        <v>0.52</v>
      </c>
      <c r="D26" t="s">
        <v>19</v>
      </c>
    </row>
    <row r="27">
      <c r="A27"/>
      <c r="B27" t="s">
        <v>103</v>
      </c>
      <c r="C27" s="6">
        <f>'Besoins'!$B$2*0.08</f>
        <v>0.08</v>
      </c>
      <c r="D27" t="s">
        <v>19</v>
      </c>
    </row>
    <row r="28">
      <c r="A28"/>
      <c r="B28" t="str">
        <f>Besoins!B12</f>
        <v>Poivre blanc moulu</v>
      </c>
      <c r="C28" s="6">
        <f>Besoins!E12</f>
        <v>0.0048</v>
      </c>
      <c r="D28" t="str">
        <f>Besoins!F12</f>
        <v>kg</v>
      </c>
    </row>
    <row r="29">
      <c r="A29"/>
      <c r="B29" t="s">
        <v>101</v>
      </c>
      <c r="C29" s="6">
        <f>'Besoins'!$B$2*2</f>
        <v>2</v>
      </c>
      <c r="D29" t="s">
        <v>15</v>
      </c>
    </row>
    <row r="30">
      <c r="A30"/>
      <c r="B30"/>
      <c r="C30"/>
      <c r="D30"/>
    </row>
    <row r="31">
      <c r="A31" t="s" s="13">
        <v>109</v>
      </c>
      <c r="B31"/>
      <c r="C31"/>
      <c r="D31"/>
    </row>
    <row r="32">
      <c r="A32" t="s" s="14">
        <v>98</v>
      </c>
      <c r="B32" t="str" s="11">
        <f>Procedure!D8</f>
        <v>ALTERNATIVE NATURELLE EXISTE (sans E621/dextrose) : voir </v>
      </c>
      <c r="C32"/>
      <c r="D32"/>
    </row>
    <row r="33">
      <c r="A33"/>
      <c r="B33" t="str">
        <f>Besoins!B11</f>
        <v>Paprika en poudre</v>
      </c>
      <c r="C33" s="6">
        <f>Besoins!E11</f>
        <v>0.1</v>
      </c>
      <c r="D33" t="str">
        <f>Besoins!F11</f>
        <v>kg</v>
      </c>
    </row>
    <row r="34">
      <c r="A34"/>
      <c r="B34" t="str">
        <f>Besoins!B16</f>
        <v>Dextrose monohydraté (glucose cristal)</v>
      </c>
      <c r="C34" s="6">
        <f>Besoins!E16</f>
        <v>0.05</v>
      </c>
      <c r="D34" t="str">
        <f>Besoins!F16</f>
        <v>kg</v>
      </c>
    </row>
    <row r="35">
      <c r="A35"/>
      <c r="B35" t="str">
        <f>Besoins!B9</f>
        <v>Glutamate monosodique E621 (exhausteur de gout)</v>
      </c>
      <c r="C35" s="6">
        <f>Besoins!E9</f>
        <v>0.0175</v>
      </c>
      <c r="D35" t="str">
        <f>Besoins!F9</f>
        <v>kg</v>
      </c>
    </row>
    <row r="36">
      <c r="A36"/>
      <c r="B36" t="s">
        <v>103</v>
      </c>
      <c r="C36" s="6">
        <f>'Besoins'!$B$2*0.0375</f>
        <v>0.0375</v>
      </c>
      <c r="D36" t="s">
        <v>19</v>
      </c>
    </row>
    <row r="37">
      <c r="A37"/>
      <c r="B37" t="str">
        <f>Besoins!B17</f>
        <v>Huile de tournesol raffinée vrac</v>
      </c>
      <c r="C37" s="6">
        <f>Besoins!E17</f>
        <v>0.045</v>
      </c>
      <c r="D37" t="str">
        <f>Besoins!F17</f>
        <v>kg</v>
      </c>
    </row>
    <row r="38">
      <c r="A38"/>
      <c r="B38"/>
      <c r="C38"/>
      <c r="D38"/>
    </row>
    <row r="39">
      <c r="A39" t="s" s="15">
        <v>110</v>
      </c>
      <c r="B39"/>
      <c r="C39"/>
      <c r="D39"/>
    </row>
  </sheetData>
  <sheetProtection sheet="1" formatRows="0" formatColumns="0"/>
  <mergeCells count="13">
    <mergeCell ref="A1:D1"/>
    <mergeCell ref="A2:D2"/>
    <mergeCell ref="A4:D4"/>
    <mergeCell ref="B5:D5"/>
    <mergeCell ref="B6:D6"/>
    <mergeCell ref="B8:D8"/>
    <mergeCell ref="B17:D17"/>
    <mergeCell ref="B19:D19"/>
    <mergeCell ref="A21:D21"/>
    <mergeCell ref="B22:D22"/>
    <mergeCell ref="A31:D31"/>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