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<sst xmlns="http://schemas.openxmlformats.org/spreadsheetml/2006/main" count="140" uniqueCount="140">
  <si>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</si>
  <si>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</si>
  <si>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</si>
  <si>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</si>
  <si>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</si>
  <si>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</si>
  <si>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</si>
  <si>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</si>
  <si>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</si>
  <si>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</si>
  <si>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</si>
  <si>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</si>
  <si>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</si>
  <si>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</si>
  <si>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</si>
  <si>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</si>
  <si>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VIN-BLANC-CUI</t>
  </si>
  <si>
    <t>Vin blanc sec de cuisson</t>
  </si>
  <si>
    <t>Vins et bières de cuisson</t>
  </si>
  <si>
    <t>CONC-TOMATE</t>
  </si>
  <si>
    <t>Concentré de tomate double</t>
  </si>
  <si>
    <t>Concentrés et purées cuisines</t>
  </si>
  <si>
    <t>EPI-PIMENT-CAYE</t>
  </si>
  <si>
    <t>Piment de Cayenne</t>
  </si>
  <si>
    <t>Épices en poudre et graines</t>
  </si>
  <si>
    <t>kg</t>
  </si>
  <si>
    <t>EPI-POIVRE-NOIR</t>
  </si>
  <si>
    <t>Poivre noir moulu</t>
  </si>
  <si>
    <t>HER-ESTRAGON</t>
  </si>
  <si>
    <t>Estragon séché</t>
  </si>
  <si>
    <t>Herbes aromatiques séchées</t>
  </si>
  <si>
    <t>FAR-T55</t>
  </si>
  <si>
    <t>Farine de blé T55</t>
  </si>
  <si>
    <t>Farines de blé</t>
  </si>
  <si>
    <t>FOND-POISS-CONC</t>
  </si>
  <si>
    <t>Fumet de poisson concentré</t>
  </si>
  <si>
    <t>Fonds concentrés et extraits</t>
  </si>
  <si>
    <t>GLACE-CRUSTACES</t>
  </si>
  <si>
    <t>Glace de crustaces/homard</t>
  </si>
  <si>
    <t>KNORR-FUMET-CRUS</t>
  </si>
  <si>
    <t>Fumet de Crustacés déshydraté (Knorr Professional)</t>
  </si>
  <si>
    <t>Fonds déshydratés et poudres</t>
  </si>
  <si>
    <t>KNORR-FUMET-POIS</t>
  </si>
  <si>
    <t>Fumet de Poisson déshydraté (Knorr Professional)</t>
  </si>
  <si>
    <t>BEU-CUISINE</t>
  </si>
  <si>
    <t>Beurre de cuisine bloc 10 kg</t>
  </si>
  <si>
    <t>Beurres et margarines</t>
  </si>
  <si>
    <t>CRE-FRAICHE-LI</t>
  </si>
  <si>
    <t>Crème fraîche liquide 15% MG allégée</t>
  </si>
  <si>
    <t>Crèmes fraîches et laitières</t>
  </si>
  <si>
    <t>RNM0020160</t>
  </si>
  <si>
    <t>CERFEUIL France botte</t>
  </si>
  <si>
    <t>Légumes</t>
  </si>
  <si>
    <t>bte</t>
  </si>
  <si>
    <t>SEL-FIN</t>
  </si>
  <si>
    <t>Sel fin de cuisine</t>
  </si>
  <si>
    <t>Sels et condiments de base</t>
  </si>
  <si>
    <t>RNMS00813</t>
  </si>
  <si>
    <t>Échalotte hachée IQF</t>
  </si>
  <si>
    <t>Légumes surgelés</t>
  </si>
  <si>
    <t>RNMS00865</t>
  </si>
  <si>
    <t>Tomates en dés surgelées IQF</t>
  </si>
  <si>
    <t>RNMS00541</t>
  </si>
  <si>
    <t>Cocktail de fruits de mer</t>
  </si>
  <si>
    <t>Poissons et fruits de mer surgelés</t>
  </si>
  <si>
    <t>RNMS00533</t>
  </si>
  <si>
    <t>Moules décoquillées cuites</t>
  </si>
  <si>
    <t>Total</t>
  </si>
  <si>
    <t>Recette</t>
  </si>
  <si>
    <t>#</t>
  </si>
  <si>
    <t>Verbe</t>
  </si>
  <si>
    <t>Étape</t>
  </si>
  <si>
    <t>Précision technique</t>
  </si>
  <si>
    <t>Durée</t>
  </si>
  <si>
    <t>TIMBALE DE FRUITS DE MER À L'AMÉRICAINE</t>
  </si>
  <si>
    <t>Servir — Servez les fruits de mer à l'américaine à l'assiette accompagnés d'un riz pilaf.</t>
  </si>
  <si>
    <t>Fumet de crustacés reconstitué (collectivité)</t>
  </si>
  <si>
    <t>Délayer la poudre dans l'eau froide en fouettant, puis porter à ébullition en remuant régulièrement.</t>
  </si>
  <si>
    <t>Fumet de poisson reconstitue (collectivite)</t>
  </si>
  <si>
    <t>DISSOUDRE</t>
  </si>
  <si>
    <t>Concentré de tomate — boîte 4/4 (collectivité)</t>
  </si>
  <si>
    <t>ROUX BLANC</t>
  </si>
  <si>
    <t>METTRE EN PLACE</t>
  </si>
  <si>
    <t>Mettre en place le poste de travail — Peser, mesurer, contrôler les denrées. Tamiser la farine. Découper le beurre en parcelles.</t>
  </si>
  <si>
    <t>ÉTUVER</t>
  </si>
  <si>
    <t>RÉDUIRE</t>
  </si>
  <si>
    <t>3 à 4 min</t>
  </si>
  <si>
    <t>REFROIDIR</t>
  </si>
  <si>
    <t>Niveau</t>
  </si>
  <si>
    <t>Composant</t>
  </si>
  <si>
    <t>Type</t>
  </si>
  <si>
    <t>Quantité (× multiplicateur, voir feuille Besoins)</t>
  </si>
  <si>
    <t>recette</t>
  </si>
  <si>
    <t xml:space="preserve">    ↳ Cocktail de fruits de mer</t>
  </si>
  <si>
    <t>matiere</t>
  </si>
  <si>
    <t xml:space="preserve">    ↳ Moules décoquillées cuites</t>
  </si>
  <si>
    <t xml:space="preserve">    ↳ Fumet de crustacés reconstitué (collectivité)</t>
  </si>
  <si>
    <t xml:space="preserve">        ↳ Eau (robinet - moy. France 2026)</t>
  </si>
  <si>
    <t xml:space="preserve">        ↳ Fumet de Crustacés déshydraté (Knorr Professional)</t>
  </si>
  <si>
    <t xml:space="preserve">    ↳ Fumet de poisson reconstitue (collectivite)</t>
  </si>
  <si>
    <t xml:space="preserve">        ↳ Fumet de Poisson déshydraté (Knorr Professional)</t>
  </si>
  <si>
    <t xml:space="preserve">    ↳ Vin blanc sec de cuisson</t>
  </si>
  <si>
    <t xml:space="preserve">    ↳ Fumet de poisson concentré</t>
  </si>
  <si>
    <t xml:space="preserve">    ↳ Glace de crustaces/homard</t>
  </si>
  <si>
    <t xml:space="preserve">    ↳ Tomates en dés surgelées IQF</t>
  </si>
  <si>
    <t xml:space="preserve">    ↳ Concentré de tomate — boîte 4/4 (collectivité)</t>
  </si>
  <si>
    <t xml:space="preserve">        ↳ Concentré de tomate double</t>
  </si>
  <si>
    <t xml:space="preserve">    ↳ Échalotte hachée IQF</t>
  </si>
  <si>
    <t xml:space="preserve">    ↳ Estragon séché</t>
  </si>
  <si>
    <t xml:space="preserve">    ↳ CERFEUIL (KG) (conv.)</t>
  </si>
  <si>
    <t>conversion</t>
  </si>
  <si>
    <t xml:space="preserve">    ↳ Sel fin de cuisine</t>
  </si>
  <si>
    <t xml:space="preserve">    ↳ Poivre noir moulu</t>
  </si>
  <si>
    <t xml:space="preserve">    ↳ Piment de Cayenne</t>
  </si>
  <si>
    <t xml:space="preserve">    ↳ Crème fraîche liquide 15% MG allégée</t>
  </si>
  <si>
    <t xml:space="preserve">    ↳ ROUX BLANC</t>
  </si>
  <si>
    <t xml:space="preserve">        ↳ Beurre de cuisine bloc 10 kg</t>
  </si>
  <si>
    <t xml:space="preserve">        ↳ Farine de blé T55</t>
  </si>
  <si>
    <t>Fiche technique — TIMBALE DE FRUITS DE MER À L'AMÉRICAINE</t>
  </si>
  <si>
    <t>TIMBALE DE FRUITS DE MER À L'AMÉRICAINE  GRO_CDC_075</t>
  </si>
  <si>
    <t>1.</t>
  </si>
  <si>
    <t>2.</t>
  </si>
  <si>
    <t xml:space="preserve">    Concentré de tomate — boîte 4/4 (collectivité)</t>
  </si>
  <si>
    <t xml:space="preserve">    CERFEUIL (KG) (conv.)</t>
  </si>
  <si>
    <t>3.</t>
  </si>
  <si>
    <t xml:space="preserve">    Fumet de crustacés reconstitué (collectivité)</t>
  </si>
  <si>
    <t xml:space="preserve">    Fumet de poisson reconstitue (collectivite)</t>
  </si>
  <si>
    <t>4.</t>
  </si>
  <si>
    <t xml:space="preserve">    ROUX BLANC</t>
  </si>
  <si>
    <t>5.</t>
  </si>
  <si>
    <t>6.</t>
  </si>
  <si>
    <t>7.</t>
  </si>
  <si>
    <t>8.</t>
  </si>
  <si>
    <t>9.</t>
  </si>
  <si>
    <t>↳ Fumet de crustacés reconstitué (collectivité)  GRO-FUMET-CRUS</t>
  </si>
  <si>
    <t xml:space="preserve">    Eau (robinet - moy. France 2026)</t>
  </si>
  <si>
    <t>↳ Fumet de poisson reconstitue (collectivite)  GRO-FUMET-POISS</t>
  </si>
  <si>
    <t>↳ Concentré de tomate — boîte 4/4 (collectivité)  GRO-CONC-TOMATE</t>
  </si>
  <si>
    <t>↳ ROUX BLANC  GRO_CDR_B280</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</si>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</sst>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9.8</v>
      </c>
      <c r="E7" s="6">
        <f>D7*$B$2</f>
        <v>9.8</v>
      </c>
      <c r="F7" t="s">
        <v>15</v>
      </c>
      <c r="G7" s="8">
        <f>E7*0.0043</f>
        <v>0.04214</v>
      </c>
    </row>
    <row r="8">
      <c r="A8" t="s">
        <v>16</v>
      </c>
      <c r="B8" t="s">
        <v>17</v>
      </c>
      <c r="C8" t="s">
        <v>18</v>
      </c>
      <c r="D8" s="4">
        <v>2</v>
      </c>
      <c r="E8" s="6">
        <f>D8*$B$2</f>
        <v>2</v>
      </c>
      <c r="F8" t="s">
        <v>15</v>
      </c>
      <c r="G8" s="8">
        <f>E8*2.8</f>
        <v>5.6</v>
      </c>
    </row>
    <row r="9">
      <c r="A9" t="s">
        <v>19</v>
      </c>
      <c r="B9" t="s">
        <v>20</v>
      </c>
      <c r="C9" t="s">
        <v>21</v>
      </c>
      <c r="D9" s="4">
        <v>0.340909</v>
      </c>
      <c r="E9" s="6">
        <f>D9*$B$2</f>
        <v>0.340909</v>
      </c>
      <c r="F9" t="s">
        <v>3</v>
      </c>
      <c r="G9" s="8">
        <f>E9*12.60000336</f>
        <v>4.295455</v>
      </c>
    </row>
    <row r="10">
      <c r="A10" t="s">
        <v>22</v>
      </c>
      <c r="B10" t="s">
        <v>23</v>
      </c>
      <c r="C10" t="s">
        <v>24</v>
      </c>
      <c r="D10" s="4">
        <v>0.008</v>
      </c>
      <c r="E10" s="6">
        <f>D10*$B$2</f>
        <v>0.008</v>
      </c>
      <c r="F10" t="s">
        <v>25</v>
      </c>
      <c r="G10" s="8">
        <f>E10*9.8</f>
        <v>0.0784</v>
      </c>
    </row>
    <row r="11">
      <c r="A11" t="s">
        <v>26</v>
      </c>
      <c r="B11" t="s">
        <v>27</v>
      </c>
      <c r="C11" t="s">
        <v>24</v>
      </c>
      <c r="D11" s="4">
        <v>0.007</v>
      </c>
      <c r="E11" s="6">
        <f>D11*$B$2</f>
        <v>0.007</v>
      </c>
      <c r="F11" t="s">
        <v>25</v>
      </c>
      <c r="G11" s="8">
        <f>E11*12.5</f>
        <v>0.0875</v>
      </c>
    </row>
    <row r="12">
      <c r="A12" t="s">
        <v>28</v>
      </c>
      <c r="B12" t="s">
        <v>29</v>
      </c>
      <c r="C12" t="s">
        <v>30</v>
      </c>
      <c r="D12" s="4">
        <v>0.05</v>
      </c>
      <c r="E12" s="6">
        <f>D12*$B$2</f>
        <v>0.05</v>
      </c>
      <c r="F12" t="s">
        <v>25</v>
      </c>
      <c r="G12" s="8">
        <f>E12*16</f>
        <v>0.8</v>
      </c>
    </row>
    <row r="13">
      <c r="A13" t="s">
        <v>31</v>
      </c>
      <c r="B13" t="s">
        <v>32</v>
      </c>
      <c r="C13" t="s">
        <v>33</v>
      </c>
      <c r="D13" s="4">
        <v>0.72</v>
      </c>
      <c r="E13" s="6">
        <f>D13*$B$2</f>
        <v>0.72</v>
      </c>
      <c r="F13" t="s">
        <v>25</v>
      </c>
      <c r="G13" s="8">
        <f>E13*0.56</f>
        <v>0.4032</v>
      </c>
    </row>
    <row r="14">
      <c r="A14" t="s">
        <v>34</v>
      </c>
      <c r="B14" t="s">
        <v>35</v>
      </c>
      <c r="C14" t="s">
        <v>36</v>
      </c>
      <c r="D14" s="4">
        <v>0.1</v>
      </c>
      <c r="E14" s="6">
        <f>D14*$B$2</f>
        <v>0.1</v>
      </c>
      <c r="F14" t="s">
        <v>25</v>
      </c>
      <c r="G14" s="8">
        <f>E14*30</f>
        <v>3</v>
      </c>
    </row>
    <row r="15">
      <c r="A15" t="s">
        <v>37</v>
      </c>
      <c r="B15" t="s">
        <v>38</v>
      </c>
      <c r="C15" t="s">
        <v>36</v>
      </c>
      <c r="D15" s="4">
        <v>0.1</v>
      </c>
      <c r="E15" s="6">
        <f>D15*$B$2</f>
        <v>0.1</v>
      </c>
      <c r="F15" t="s">
        <v>25</v>
      </c>
      <c r="G15" s="8">
        <f>E15*18</f>
        <v>1.8</v>
      </c>
    </row>
    <row r="16">
      <c r="A16" t="s">
        <v>39</v>
      </c>
      <c r="B16" t="s">
        <v>40</v>
      </c>
      <c r="C16" t="s">
        <v>41</v>
      </c>
      <c r="D16" s="4">
        <v>0.125</v>
      </c>
      <c r="E16" s="6">
        <f>D16*$B$2</f>
        <v>0.125</v>
      </c>
      <c r="F16" t="s">
        <v>25</v>
      </c>
      <c r="G16" s="8">
        <f>E16*27.72</f>
        <v>3.465</v>
      </c>
    </row>
    <row r="17">
      <c r="A17" t="s">
        <v>42</v>
      </c>
      <c r="B17" t="s">
        <v>43</v>
      </c>
      <c r="C17" t="s">
        <v>41</v>
      </c>
      <c r="D17" s="4">
        <v>0.075</v>
      </c>
      <c r="E17" s="6">
        <f>D17*$B$2</f>
        <v>0.075</v>
      </c>
      <c r="F17" t="s">
        <v>25</v>
      </c>
      <c r="G17" s="8">
        <f>E17*23.08</f>
        <v>1.731</v>
      </c>
    </row>
    <row r="18">
      <c r="A18" t="s">
        <v>44</v>
      </c>
      <c r="B18" t="s">
        <v>45</v>
      </c>
      <c r="C18" t="s">
        <v>46</v>
      </c>
      <c r="D18" s="4">
        <v>0.72</v>
      </c>
      <c r="E18" s="6">
        <f>D18*$B$2</f>
        <v>0.72</v>
      </c>
      <c r="F18" t="s">
        <v>25</v>
      </c>
      <c r="G18" s="8">
        <f>E18*4.9</f>
        <v>3.528</v>
      </c>
    </row>
    <row r="19">
      <c r="A19" t="s">
        <v>47</v>
      </c>
      <c r="B19" t="s">
        <v>48</v>
      </c>
      <c r="C19" t="s">
        <v>49</v>
      </c>
      <c r="D19" s="4">
        <v>2</v>
      </c>
      <c r="E19" s="6">
        <f>D19*$B$2</f>
        <v>2</v>
      </c>
      <c r="F19" t="s">
        <v>15</v>
      </c>
      <c r="G19" s="8">
        <f>E19*2.2</f>
        <v>4.4</v>
      </c>
    </row>
    <row r="20">
      <c r="A20" t="s">
        <v>50</v>
      </c>
      <c r="B20" t="s">
        <v>51</v>
      </c>
      <c r="C20" t="s">
        <v>52</v>
      </c>
      <c r="D20" s="4">
        <v>1.666667</v>
      </c>
      <c r="E20" s="6">
        <f>D20*$B$2</f>
        <v>1.666667</v>
      </c>
      <c r="F20" t="s">
        <v>53</v>
      </c>
      <c r="G20" s="8">
        <f>E20*0.59999988</f>
        <v>1</v>
      </c>
    </row>
    <row r="21">
      <c r="A21" t="s">
        <v>54</v>
      </c>
      <c r="B21" t="s">
        <v>55</v>
      </c>
      <c r="C21" t="s">
        <v>56</v>
      </c>
      <c r="D21" s="4">
        <v>0.073</v>
      </c>
      <c r="E21" s="6">
        <f>D21*$B$2</f>
        <v>0.073</v>
      </c>
      <c r="F21" t="s">
        <v>25</v>
      </c>
      <c r="G21" s="8">
        <f>E21*0.35</f>
        <v>0.02555</v>
      </c>
    </row>
    <row r="22">
      <c r="A22" t="s">
        <v>57</v>
      </c>
      <c r="B22" t="s">
        <v>58</v>
      </c>
      <c r="C22" t="s">
        <v>59</v>
      </c>
      <c r="D22" s="4">
        <v>0.75</v>
      </c>
      <c r="E22" s="6">
        <f>D22*$B$2</f>
        <v>0.75</v>
      </c>
      <c r="F22" t="s">
        <v>25</v>
      </c>
      <c r="G22" s="8">
        <f>E22*6.96</f>
        <v>5.22</v>
      </c>
    </row>
    <row r="23">
      <c r="A23" t="s">
        <v>60</v>
      </c>
      <c r="B23" t="s">
        <v>61</v>
      </c>
      <c r="C23" t="s">
        <v>59</v>
      </c>
      <c r="D23" s="4">
        <v>5</v>
      </c>
      <c r="E23" s="6">
        <f>D23*$B$2</f>
        <v>5</v>
      </c>
      <c r="F23" t="s">
        <v>25</v>
      </c>
      <c r="G23" s="8">
        <f>E23*2.92</f>
        <v>14.6</v>
      </c>
    </row>
    <row r="24">
      <c r="A24" t="s">
        <v>62</v>
      </c>
      <c r="B24" t="s">
        <v>63</v>
      </c>
      <c r="C24" t="s">
        <v>64</v>
      </c>
      <c r="D24" s="4">
        <v>12</v>
      </c>
      <c r="E24" s="6">
        <f>D24*$B$2</f>
        <v>12</v>
      </c>
      <c r="F24" t="s">
        <v>25</v>
      </c>
      <c r="G24" s="8">
        <f>E24*10.76</f>
        <v>129.12</v>
      </c>
    </row>
    <row r="25">
      <c r="A25" t="s">
        <v>65</v>
      </c>
      <c r="B25" t="s">
        <v>66</v>
      </c>
      <c r="C25" t="s">
        <v>64</v>
      </c>
      <c r="D25" s="4">
        <v>4</v>
      </c>
      <c r="E25" s="6">
        <f>D25*$B$2</f>
        <v>4</v>
      </c>
      <c r="F25" t="s">
        <v>25</v>
      </c>
      <c r="G25" s="8">
        <f>E25*11.4</f>
        <v>45.6</v>
      </c>
    </row>
    <row r="26">
      <c r="A26"/>
      <c r="B26"/>
      <c r="C26"/>
      <c r="D26"/>
      <c r="E26"/>
      <c r="F26" t="s" s="9">
        <v>67</v>
      </c>
      <c r="G26" s="10">
        <f>SUM(G7:G25)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68</v>
      </c>
      <c r="B1" t="s" s="7">
        <v>69</v>
      </c>
      <c r="C1" t="s" s="7">
        <v>70</v>
      </c>
      <c r="D1" t="s" s="7">
        <v>71</v>
      </c>
      <c r="E1" t="s" s="7">
        <v>72</v>
      </c>
      <c r="F1" t="s" s="7">
        <v>73</v>
      </c>
    </row>
    <row r="2">
      <c r="A2" t="s">
        <v>74</v>
      </c>
      <c r="B2">
        <v>1</v>
      </c>
      <c r="C2"/>
      <c r="D2" t="inlineStr" s="11">
        <is>
          <t>Mise en place du poste de travail — Vérifiez les DLC, pesez les denrées, sélectionnez le matériel nécessaire. Désinfectez le matériel et le poste de travail suivant les protocoles.</t>
        </is>
      </c>
      <c r="E2" t="s" s="11"/>
      <c r="F2"/>
    </row>
    <row r="3">
      <c r="A3" t="s">
        <v>74</v>
      </c>
      <c r="B3">
        <v>2</v>
      </c>
      <c r="C3"/>
      <c r="D3" t="inlineStr" s="11">
        <is>
          <t>Préparations préliminaires — La veille, décongelez les fruits de mer en suivant la procédure. Réservez au froid dans 3 bacs GN 1/1 H 65 perforés doublés de bacs pleins. Déconditionnez la tomate concentrée et la tomate concassée en suivant la procédure. Réservez les dés de tomates surgelés dans un bac GN perforé. Réservez au froid. Réservez la tomate concentrée au froid dans une calotte filmée. Lavez, désinfectez et hachez au cutter le cerfeuil et l'estragon. Réservez au froid.</t>
        </is>
      </c>
      <c r="E3" t="s" s="11"/>
      <c r="F3"/>
    </row>
    <row r="4">
      <c r="A4" t="s">
        <v>74</v>
      </c>
      <c r="B4">
        <v>3</v>
      </c>
      <c r="C4"/>
      <c r="D4" t="inlineStr" s="11">
        <is>
          <t>Confectionner les fumets — Dans un rondeau, réalisez 10 litres de fumet à partir des deux fonds déshydratés de crustacés et de poisson en se reportant aux recommandations du fabricant. Réservez au chaud en attente d'utilisation.</t>
        </is>
      </c>
      <c r="E4" t="s" s="11"/>
      <c r="F4"/>
    </row>
    <row r="5">
      <c r="A5" t="s">
        <v>74</v>
      </c>
      <c r="B5">
        <v>4</v>
      </c>
      <c r="C5"/>
      <c r="D5" t="inlineStr" s="11">
        <is>
          <t>Confectionner le roux — Dans un rondeau, faites fondre le beurre. Ajoutez la farine. Mélangez au fouet. Cuisez à feu doux sans coloration. Le roux blanchit et devient mousseux au terme de sa cuisson. Laissez refroidir le roux dans le rondeau qui servira ultérieurement à la confection de la sauce.</t>
        </is>
      </c>
      <c r="E5" t="s" s="11"/>
      <c r="F5"/>
    </row>
    <row r="6">
      <c r="A6" t="s">
        <v>74</v>
      </c>
      <c r="B6">
        <v>5</v>
      </c>
      <c r="C6"/>
      <c r="D6" t="inlineStr" s="11">
        <is>
          <t>Réaliser la base de la sauce — Dans un rondeau, faites revenir au beurre les échalotes ciselées. Ajoutez les dés de tomates surgelés, la tomate concentrée, le cerfeuil et l'estragon. Mouillez avec le vin blanc. Laissez cuire et réduire afin d'obtenir la consistance d'une fondue. Réservez au chaud en attente d'utilisation.</t>
        </is>
      </c>
      <c r="E6" t="s" s="11"/>
      <c r="F6"/>
    </row>
    <row r="7">
      <c r="A7" t="s">
        <v>74</v>
      </c>
      <c r="B7">
        <v>6</v>
      </c>
      <c r="C7"/>
      <c r="D7" t="inlineStr" s="11">
        <is>
          <t>Confectionner la sauce américaine — Versez les fumets bouillants sur le roux. Mélangez au fouet et portez à ébullition. Ajoutez la base tomatée. Salez, poivrez. Renforcez le goût avec les concentrés de poisson et de crustacés. Laissez cuire le velouté. Dépouillez la surface du velouté. Ajoutez au velouté la crème fraîche. Montez et émulsionnez la sauce au mixeur pour la rendre onctueuse. Rectifiez l'assaisonnement. Réservez au chaud en attente d'utilisation.</t>
        </is>
      </c>
      <c r="E7" t="s" s="11"/>
      <c r="F7"/>
    </row>
    <row r="8">
      <c r="A8" t="s">
        <v>74</v>
      </c>
      <c r="B8">
        <v>7</v>
      </c>
      <c r="C8"/>
      <c r="D8" t="inlineStr" s="11">
        <is>
          <t>Cuire les fruits de mer — Préchauffez le four sur la position vapeur. Étagez les 3 bacs GN de fruits de mer sur l'échelle de cuisson. Enfournez et passez à la vapeur durant 5 minutes. Laissez s'égoutter les bacs dans le four.</t>
        </is>
      </c>
      <c r="E8" t="s" s="11"/>
      <c r="F8"/>
    </row>
    <row r="9">
      <c r="A9" t="s">
        <v>74</v>
      </c>
      <c r="B9">
        <v>8</v>
      </c>
      <c r="C9"/>
      <c r="D9" t="inlineStr" s="11">
        <is>
          <t>Dresser les fruits de mer en timbale — Répartissez les fruits de mer dans 5 bacs GN 1/1 H 65. Nappez et versez équitablement la sauce américaine sur les fruits de mer. Agitez d'un léger mouvement circulaire les bacs de façon à lier tous les éléments ensemble. Respectez la procédure de fin de cuisson. Filmez. Stockez en armoire chaude et maintenez à la température de +63°C en attente de consommation.</t>
        </is>
      </c>
      <c r="E9" t="s" s="11"/>
      <c r="F9"/>
    </row>
    <row r="10">
      <c r="A10" t="s">
        <v>74</v>
      </c>
      <c r="B10">
        <v>9</v>
      </c>
      <c r="C10"/>
      <c r="D10" t="s" s="11">
        <v>75</v>
      </c>
      <c r="E10" t="s" s="11"/>
      <c r="F10"/>
    </row>
    <row r="11">
      <c r="A11" t="s">
        <v>76</v>
      </c>
      <c r="B11">
        <v>1</v>
      </c>
      <c r="C11"/>
      <c r="D11" t="s" s="11">
        <v>77</v>
      </c>
      <c r="E11" t="s" s="11"/>
      <c r="F11"/>
    </row>
    <row r="12">
      <c r="A12" t="s">
        <v>78</v>
      </c>
      <c r="B12">
        <v>1</v>
      </c>
      <c r="C12" t="s">
        <v>79</v>
      </c>
      <c r="D12" t="s" s="11">
        <v>77</v>
      </c>
      <c r="E12" t="s" s="11"/>
      <c r="F12"/>
    </row>
    <row r="13">
      <c r="A13" t="s">
        <v>80</v>
      </c>
      <c r="B13"/>
      <c r="C13"/>
      <c r="D13" t="inlineStr" s="11">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3"/>
      <c r="F13"/>
    </row>
    <row r="14">
      <c r="A14" t="s">
        <v>81</v>
      </c>
      <c r="B14">
        <v>1</v>
      </c>
      <c r="C14" t="s">
        <v>82</v>
      </c>
      <c r="D14" t="s" s="11">
        <v>83</v>
      </c>
      <c r="E14" t="s" s="11"/>
      <c r="F14"/>
    </row>
    <row r="15">
      <c r="A15" t="s">
        <v>81</v>
      </c>
      <c r="B15">
        <v>2</v>
      </c>
      <c r="C15" t="s">
        <v>84</v>
      </c>
      <c r="D15" t="inlineStr" s="11">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5" t="s" s="11"/>
      <c r="F15"/>
    </row>
    <row r="16">
      <c r="A16" t="s">
        <v>81</v>
      </c>
      <c r="B16">
        <v>3</v>
      </c>
      <c r="C16" t="s">
        <v>85</v>
      </c>
      <c r="D16" t="inlineStr" s="11">
        <is>
          <t>Cuire le roux blanc — Cuire très doucement à feu réduit, sans arrêter de mélanger à la spatule en exoglass, jusqu'à ce qu'il blanchisse et devienne mousseux : on dit alors qu'il « fleurit » (3 à 4 min).</t>
        </is>
      </c>
      <c r="E16" t="s" s="11">
        <v>86</v>
      </c>
      <c r="F16"/>
    </row>
    <row r="17">
      <c r="A17" t="s">
        <v>81</v>
      </c>
      <c r="B17">
        <v>4</v>
      </c>
      <c r="C17" t="s">
        <v>87</v>
      </c>
      <c r="D17" t="inlineStr" s="11">
        <is>
          <t>Arrêter la cuisson — Retirer immédiatement la sauteuse du feu et refroidir rapidement le roux. Si nécessaire, plonger le fond de la sauteuse dans une plaque ou une calotte contenant de l'eau froide.</t>
        </is>
      </c>
      <c r="E17" t="s" s="11"/>
      <c r="F1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88</v>
      </c>
      <c r="B1" t="s" s="7">
        <v>89</v>
      </c>
      <c r="C1" t="s" s="7">
        <v>90</v>
      </c>
      <c r="D1" t="s" s="7">
        <v>91</v>
      </c>
      <c r="E1" t="s" s="7">
        <v>10</v>
      </c>
    </row>
    <row r="2">
      <c r="A2">
        <v>0</v>
      </c>
      <c r="B2" t="s">
        <v>74</v>
      </c>
      <c r="C2" t="s">
        <v>92</v>
      </c>
      <c r="D2" s="6">
        <f>'Besoins'!$B$2*100</f>
        <v>100</v>
      </c>
      <c r="E2" t="s">
        <v>3</v>
      </c>
    </row>
    <row r="3">
      <c r="A3">
        <v>1</v>
      </c>
      <c r="B3" t="s">
        <v>93</v>
      </c>
      <c r="C3" t="s">
        <v>94</v>
      </c>
      <c r="D3" s="6">
        <f>'Besoins'!$B$2*12</f>
        <v>12</v>
      </c>
      <c r="E3" t="s">
        <v>25</v>
      </c>
    </row>
    <row r="4">
      <c r="A4">
        <v>1</v>
      </c>
      <c r="B4" t="s">
        <v>95</v>
      </c>
      <c r="C4" t="s">
        <v>94</v>
      </c>
      <c r="D4" s="6">
        <f>'Besoins'!$B$2*4</f>
        <v>4</v>
      </c>
      <c r="E4" t="s">
        <v>25</v>
      </c>
    </row>
    <row r="5">
      <c r="A5">
        <v>1</v>
      </c>
      <c r="B5" t="s">
        <v>96</v>
      </c>
      <c r="C5" t="s">
        <v>92</v>
      </c>
      <c r="D5" s="6">
        <f>'Besoins'!$B$2*5</f>
        <v>5</v>
      </c>
      <c r="E5" t="s">
        <v>15</v>
      </c>
    </row>
    <row r="6">
      <c r="A6">
        <v>2</v>
      </c>
      <c r="B6" t="s">
        <v>97</v>
      </c>
      <c r="C6" t="s">
        <v>94</v>
      </c>
      <c r="D6" s="6">
        <f>'Besoins'!$B$2*4.875</f>
        <v>4.875</v>
      </c>
      <c r="E6" t="s">
        <v>15</v>
      </c>
    </row>
    <row r="7">
      <c r="A7">
        <v>2</v>
      </c>
      <c r="B7" t="s">
        <v>98</v>
      </c>
      <c r="C7" t="s">
        <v>94</v>
      </c>
      <c r="D7" s="6">
        <f>'Besoins'!$B$2*0.125</f>
        <v>0.125</v>
      </c>
      <c r="E7" t="s">
        <v>25</v>
      </c>
    </row>
    <row r="8">
      <c r="A8">
        <v>1</v>
      </c>
      <c r="B8" t="s">
        <v>99</v>
      </c>
      <c r="C8" t="s">
        <v>92</v>
      </c>
      <c r="D8" s="6">
        <f>'Besoins'!$B$2*5</f>
        <v>5</v>
      </c>
      <c r="E8" t="s">
        <v>15</v>
      </c>
    </row>
    <row r="9">
      <c r="A9">
        <v>2</v>
      </c>
      <c r="B9" t="s">
        <v>97</v>
      </c>
      <c r="C9" t="s">
        <v>94</v>
      </c>
      <c r="D9" s="6">
        <f>'Besoins'!$B$2*4.925</f>
        <v>4.925</v>
      </c>
      <c r="E9" t="s">
        <v>15</v>
      </c>
    </row>
    <row r="10">
      <c r="A10">
        <v>2</v>
      </c>
      <c r="B10" t="s">
        <v>100</v>
      </c>
      <c r="C10" t="s">
        <v>94</v>
      </c>
      <c r="D10" s="6">
        <f>'Besoins'!$B$2*0.075</f>
        <v>0.075</v>
      </c>
      <c r="E10" t="s">
        <v>25</v>
      </c>
    </row>
    <row r="11">
      <c r="A11">
        <v>1</v>
      </c>
      <c r="B11" t="s">
        <v>101</v>
      </c>
      <c r="C11" t="s">
        <v>94</v>
      </c>
      <c r="D11" s="6">
        <f>'Besoins'!$B$2*2</f>
        <v>2</v>
      </c>
      <c r="E11" t="s">
        <v>15</v>
      </c>
    </row>
    <row r="12">
      <c r="A12">
        <v>1</v>
      </c>
      <c r="B12" t="s">
        <v>102</v>
      </c>
      <c r="C12" t="s">
        <v>94</v>
      </c>
      <c r="D12" s="6">
        <f>'Besoins'!$B$2*0.1</f>
        <v>0.1</v>
      </c>
      <c r="E12" t="s">
        <v>25</v>
      </c>
    </row>
    <row r="13">
      <c r="A13">
        <v>1</v>
      </c>
      <c r="B13" t="s">
        <v>103</v>
      </c>
      <c r="C13" t="s">
        <v>94</v>
      </c>
      <c r="D13" s="6">
        <f>'Besoins'!$B$2*0.1</f>
        <v>0.1</v>
      </c>
      <c r="E13" t="s">
        <v>25</v>
      </c>
    </row>
    <row r="14">
      <c r="A14">
        <v>1</v>
      </c>
      <c r="B14" t="s">
        <v>104</v>
      </c>
      <c r="C14" t="s">
        <v>94</v>
      </c>
      <c r="D14" s="6">
        <f>'Besoins'!$B$2*5</f>
        <v>5</v>
      </c>
      <c r="E14" t="s">
        <v>25</v>
      </c>
    </row>
    <row r="15">
      <c r="A15">
        <v>1</v>
      </c>
      <c r="B15" t="s">
        <v>105</v>
      </c>
      <c r="C15" t="s">
        <v>92</v>
      </c>
      <c r="D15" s="6">
        <f>'Besoins'!$B$2*0.3</f>
        <v>0.3</v>
      </c>
      <c r="E15" t="s">
        <v>25</v>
      </c>
    </row>
    <row r="16">
      <c r="A16">
        <v>2</v>
      </c>
      <c r="B16" t="s">
        <v>106</v>
      </c>
      <c r="C16" t="s">
        <v>94</v>
      </c>
      <c r="D16" s="6">
        <f>'Besoins'!$B$2*0.3409090909</f>
        <v>0.340909</v>
      </c>
      <c r="E16" t="s">
        <v>3</v>
      </c>
    </row>
    <row r="17">
      <c r="A17">
        <v>1</v>
      </c>
      <c r="B17" t="s">
        <v>107</v>
      </c>
      <c r="C17" t="s">
        <v>94</v>
      </c>
      <c r="D17" s="6">
        <f>'Besoins'!$B$2*0.75</f>
        <v>0.75</v>
      </c>
      <c r="E17" t="s">
        <v>25</v>
      </c>
    </row>
    <row r="18">
      <c r="A18">
        <v>1</v>
      </c>
      <c r="B18" t="s">
        <v>108</v>
      </c>
      <c r="C18" t="s">
        <v>94</v>
      </c>
      <c r="D18" s="6">
        <f>'Besoins'!$B$2*0.05</f>
        <v>0.05</v>
      </c>
      <c r="E18" t="s">
        <v>25</v>
      </c>
    </row>
    <row r="19">
      <c r="A19">
        <v>1</v>
      </c>
      <c r="B19" t="s">
        <v>109</v>
      </c>
      <c r="C19" t="s">
        <v>110</v>
      </c>
      <c r="D19" s="6">
        <f>'Besoins'!$B$2*0.05</f>
        <v>0.05</v>
      </c>
      <c r="E19" t="s">
        <v>25</v>
      </c>
    </row>
    <row r="20">
      <c r="A20">
        <v>1</v>
      </c>
      <c r="B20" t="s">
        <v>111</v>
      </c>
      <c r="C20" t="s">
        <v>94</v>
      </c>
      <c r="D20" s="6">
        <f>'Besoins'!$B$2*0.073</f>
        <v>0.073</v>
      </c>
      <c r="E20" t="s">
        <v>25</v>
      </c>
    </row>
    <row r="21">
      <c r="A21">
        <v>1</v>
      </c>
      <c r="B21" t="s">
        <v>112</v>
      </c>
      <c r="C21" t="s">
        <v>94</v>
      </c>
      <c r="D21" s="6">
        <f>'Besoins'!$B$2*0.007</f>
        <v>0.007</v>
      </c>
      <c r="E21" t="s">
        <v>25</v>
      </c>
    </row>
    <row r="22">
      <c r="A22">
        <v>1</v>
      </c>
      <c r="B22" t="s">
        <v>113</v>
      </c>
      <c r="C22" t="s">
        <v>94</v>
      </c>
      <c r="D22" s="6">
        <f>'Besoins'!$B$2*0.008</f>
        <v>0.008</v>
      </c>
      <c r="E22" t="s">
        <v>25</v>
      </c>
    </row>
    <row r="23">
      <c r="A23">
        <v>1</v>
      </c>
      <c r="B23" t="s">
        <v>114</v>
      </c>
      <c r="C23" t="s">
        <v>94</v>
      </c>
      <c r="D23" s="6">
        <f>'Besoins'!$B$2*2</f>
        <v>2</v>
      </c>
      <c r="E23" t="s">
        <v>15</v>
      </c>
    </row>
    <row r="24">
      <c r="A24">
        <v>1</v>
      </c>
      <c r="B24" t="s">
        <v>115</v>
      </c>
      <c r="C24" t="s">
        <v>92</v>
      </c>
      <c r="D24" s="6">
        <f>'Besoins'!$B$2*1.44</f>
        <v>1.44</v>
      </c>
      <c r="E24" t="s">
        <v>25</v>
      </c>
    </row>
    <row r="25">
      <c r="A25">
        <v>2</v>
      </c>
      <c r="B25" t="s">
        <v>116</v>
      </c>
      <c r="C25" t="s">
        <v>94</v>
      </c>
      <c r="D25" s="6">
        <f>'Besoins'!$B$2*0.72</f>
        <v>0.72</v>
      </c>
      <c r="E25" t="s">
        <v>25</v>
      </c>
    </row>
    <row r="26">
      <c r="A26">
        <v>2</v>
      </c>
      <c r="B26" t="s">
        <v>117</v>
      </c>
      <c r="C26" t="s">
        <v>94</v>
      </c>
      <c r="D26" s="6">
        <f>'Besoins'!$B$2*0.72</f>
        <v>0.72</v>
      </c>
      <c r="E26" t="s">
        <v>25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7"/>
  <cols>
    <col min="1" max="1" width="22" customWidth="1"/>
    <col min="2" max="2" width="52" customWidth="1"/>
    <col min="3" max="3" width="14" customWidth="1"/>
    <col min="4" max="4" width="10" customWidth="1"/>
  </cols>
  <sheetData>
    <row r="1" customHeight="1" ht="24">
      <c r="A1" t="s" s="2">
        <v>118</v>
      </c>
      <c r="B1"/>
      <c r="C1"/>
      <c r="D1"/>
    </row>
    <row r="2">
      <c r="A2" t="str" s="12">
        <f>"GRO_CDC_075 · GRO.POISSONS · référence : "&amp;Besoins!B3&amp;" "&amp;Besoins!C3&amp;" · multiplicateur réglable sur la feuille ""Besoins"""</f>
        <v>GRO_CDC_075 · GRO.POISSONS · référence : 100 pc · multiplicateur réglable sur la feuille </v>
      </c>
      <c r="B2"/>
      <c r="C2"/>
      <c r="D2"/>
    </row>
    <row r="3">
      <c r="A3"/>
      <c r="B3"/>
      <c r="C3"/>
      <c r="D3"/>
    </row>
    <row r="4">
      <c r="A4" t="s" s="13">
        <v>119</v>
      </c>
      <c r="B4"/>
      <c r="C4"/>
      <c r="D4"/>
    </row>
    <row r="5">
      <c r="A5" t="s" s="14">
        <v>120</v>
      </c>
      <c r="B5" t="str" s="11">
        <f>Procedure!D2</f>
        <v>Mise en place du poste de travail — Vérifiez les DLC, pesez les denrées, sélectionnez le matériel nécessaire. Désinfectez le matériel et le poste de travail suivant les protocoles.</v>
      </c>
      <c r="C5"/>
      <c r="D5"/>
    </row>
    <row r="6">
      <c r="A6" t="s" s="14">
        <v>121</v>
      </c>
      <c r="B6" t="str" s="11">
        <f>Procedure!D3</f>
        <v>Préparations préliminaires — La veille, décongelez les fruits de mer en suivant la procédure. Réservez au froid dans 3 bacs GN 1/1 H 65 perforés doublés de bacs pleins. Déconditionnez la tomate concentrée et la tomate concassée en suivant la procédure. Réservez les dés de tomates surgelés dans un bac GN perforé. Réservez au froid. Réservez la tomate concentrée au froid dans une calotte filmée. Lavez, désinfectez et hachez au cutter le cerfeuil et l'estragon. Réservez au froid.</v>
      </c>
      <c r="C6"/>
      <c r="D6"/>
    </row>
    <row r="7">
      <c r="A7"/>
      <c r="B7" t="s">
        <v>122</v>
      </c>
      <c r="C7" s="6">
        <f>'Besoins'!$B$2*0.3</f>
        <v>0.3</v>
      </c>
      <c r="D7" t="s">
        <v>25</v>
      </c>
    </row>
    <row r="8">
      <c r="A8"/>
      <c r="B8" t="str">
        <f>Besoins!B12</f>
        <v>Estragon séché</v>
      </c>
      <c r="C8" s="6">
        <f>Besoins!E12</f>
        <v>0.05</v>
      </c>
      <c r="D8" t="str">
        <f>Besoins!F12</f>
        <v>kg</v>
      </c>
    </row>
    <row r="9">
      <c r="A9"/>
      <c r="B9" t="s">
        <v>123</v>
      </c>
      <c r="C9" s="6">
        <f>'Besoins'!$B$2*0.05</f>
        <v>0.05</v>
      </c>
      <c r="D9" t="s">
        <v>25</v>
      </c>
    </row>
    <row r="10">
      <c r="A10" t="s" s="14">
        <v>124</v>
      </c>
      <c r="B10" t="str" s="11">
        <f>Procedure!D4</f>
        <v>Confectionner les fumets — Dans un rondeau, réalisez 10 litres de fumet à partir des deux fonds déshydratés de crustacés et de poisson en se reportant aux recommandations du fabricant. Réservez au chaud en attente d'utilisation.</v>
      </c>
      <c r="C10"/>
      <c r="D10"/>
    </row>
    <row r="11">
      <c r="A11"/>
      <c r="B11" t="s">
        <v>125</v>
      </c>
      <c r="C11" s="6">
        <f>'Besoins'!$B$2*5</f>
        <v>5</v>
      </c>
      <c r="D11" t="s">
        <v>15</v>
      </c>
    </row>
    <row r="12">
      <c r="A12"/>
      <c r="B12" t="s">
        <v>126</v>
      </c>
      <c r="C12" s="6">
        <f>'Besoins'!$B$2*5</f>
        <v>5</v>
      </c>
      <c r="D12" t="s">
        <v>15</v>
      </c>
    </row>
    <row r="13">
      <c r="A13" t="s" s="14">
        <v>127</v>
      </c>
      <c r="B13" t="str" s="11">
        <f>Procedure!D5</f>
        <v>Confectionner le roux — Dans un rondeau, faites fondre le beurre. Ajoutez la farine. Mélangez au fouet. Cuisez à feu doux sans coloration. Le roux blanchit et devient mousseux au terme de sa cuisson. Laissez refroidir le roux dans le rondeau qui servira ultérieurement à la confection de la sauce.</v>
      </c>
      <c r="C13"/>
      <c r="D13"/>
    </row>
    <row r="14">
      <c r="A14"/>
      <c r="B14" t="s">
        <v>128</v>
      </c>
      <c r="C14" s="6">
        <f>'Besoins'!$B$2*1.44</f>
        <v>1.44</v>
      </c>
      <c r="D14" t="s">
        <v>25</v>
      </c>
    </row>
    <row r="15">
      <c r="A15" t="s" s="14">
        <v>129</v>
      </c>
      <c r="B15" t="str" s="11">
        <f>Procedure!D6</f>
        <v>Réaliser la base de la sauce — Dans un rondeau, faites revenir au beurre les échalotes ciselées. Ajoutez les dés de tomates surgelés, la tomate concentrée, le cerfeuil et l'estragon. Mouillez avec le vin blanc. Laissez cuire et réduire afin d'obtenir la consistance d'une fondue. Réservez au chaud en attente d'utilisation.</v>
      </c>
      <c r="C15"/>
      <c r="D15"/>
    </row>
    <row r="16">
      <c r="A16"/>
      <c r="B16" t="str">
        <f>Besoins!B8</f>
        <v>Vin blanc sec de cuisson</v>
      </c>
      <c r="C16" s="6">
        <f>Besoins!E8</f>
        <v>2</v>
      </c>
      <c r="D16" t="str">
        <f>Besoins!F8</f>
        <v>lt</v>
      </c>
    </row>
    <row r="17">
      <c r="A17"/>
      <c r="B17" t="str">
        <f>Besoins!B23</f>
        <v>Tomates en dés surgelées IQF</v>
      </c>
      <c r="C17" s="6">
        <f>Besoins!E23</f>
        <v>5</v>
      </c>
      <c r="D17" t="str">
        <f>Besoins!F23</f>
        <v>kg</v>
      </c>
    </row>
    <row r="18">
      <c r="A18"/>
      <c r="B18" t="s">
        <v>122</v>
      </c>
      <c r="C18" s="6">
        <f>'Besoins'!$B$2*0.3</f>
        <v>0.3</v>
      </c>
      <c r="D18" t="s">
        <v>25</v>
      </c>
    </row>
    <row r="19">
      <c r="A19"/>
      <c r="B19" t="str">
        <f>Besoins!B22</f>
        <v>Échalotte hachée IQF</v>
      </c>
      <c r="C19" s="6">
        <f>Besoins!E22</f>
        <v>0.75</v>
      </c>
      <c r="D19" t="str">
        <f>Besoins!F22</f>
        <v>kg</v>
      </c>
    </row>
    <row r="20">
      <c r="A20"/>
      <c r="B20" t="str">
        <f>Besoins!B12</f>
        <v>Estragon séché</v>
      </c>
      <c r="C20" s="6">
        <f>Besoins!E12</f>
        <v>0.05</v>
      </c>
      <c r="D20" t="str">
        <f>Besoins!F12</f>
        <v>kg</v>
      </c>
    </row>
    <row r="21">
      <c r="A21"/>
      <c r="B21" t="s">
        <v>123</v>
      </c>
      <c r="C21" s="6">
        <f>'Besoins'!$B$2*0.05</f>
        <v>0.05</v>
      </c>
      <c r="D21" t="s">
        <v>25</v>
      </c>
    </row>
    <row r="22">
      <c r="A22" t="s" s="14">
        <v>130</v>
      </c>
      <c r="B22" t="str" s="11">
        <f>Procedure!D7</f>
        <v>Confectionner la sauce américaine — Versez les fumets bouillants sur le roux. Mélangez au fouet et portez à ébullition. Ajoutez la base tomatée. Salez, poivrez. Renforcez le goût avec les concentrés de poisson et de crustacés. Laissez cuire le velouté. Dépouillez la surface du velouté. Ajoutez au velouté la crème fraîche. Montez et émulsionnez la sauce au mixeur pour la rendre onctueuse. Rectifiez l'assaisonnement. Réservez au chaud en attente d'utilisation.</v>
      </c>
      <c r="C22"/>
      <c r="D22"/>
    </row>
    <row r="23">
      <c r="A23"/>
      <c r="B23" t="str">
        <f>Besoins!B14</f>
        <v>Fumet de poisson concentré</v>
      </c>
      <c r="C23" s="6">
        <f>Besoins!E14</f>
        <v>0.1</v>
      </c>
      <c r="D23" t="str">
        <f>Besoins!F14</f>
        <v>kg</v>
      </c>
    </row>
    <row r="24">
      <c r="A24"/>
      <c r="B24" t="str">
        <f>Besoins!B15</f>
        <v>Glace de crustaces/homard</v>
      </c>
      <c r="C24" s="6">
        <f>Besoins!E15</f>
        <v>0.1</v>
      </c>
      <c r="D24" t="str">
        <f>Besoins!F15</f>
        <v>kg</v>
      </c>
    </row>
    <row r="25">
      <c r="A25"/>
      <c r="B25" t="str">
        <f>Besoins!B21</f>
        <v>Sel fin de cuisine</v>
      </c>
      <c r="C25" s="6">
        <f>Besoins!E21</f>
        <v>0.073</v>
      </c>
      <c r="D25" t="str">
        <f>Besoins!F21</f>
        <v>kg</v>
      </c>
    </row>
    <row r="26">
      <c r="A26"/>
      <c r="B26" t="str">
        <f>Besoins!B11</f>
        <v>Poivre noir moulu</v>
      </c>
      <c r="C26" s="6">
        <f>Besoins!E11</f>
        <v>0.007</v>
      </c>
      <c r="D26" t="str">
        <f>Besoins!F11</f>
        <v>kg</v>
      </c>
    </row>
    <row r="27">
      <c r="A27"/>
      <c r="B27" t="str">
        <f>Besoins!B10</f>
        <v>Piment de Cayenne</v>
      </c>
      <c r="C27" s="6">
        <f>Besoins!E10</f>
        <v>0.008</v>
      </c>
      <c r="D27" t="str">
        <f>Besoins!F10</f>
        <v>kg</v>
      </c>
    </row>
    <row r="28">
      <c r="A28"/>
      <c r="B28" t="str">
        <f>Besoins!B19</f>
        <v>Crème fraîche liquide 15% MG allégée</v>
      </c>
      <c r="C28" s="6">
        <f>Besoins!E19</f>
        <v>2</v>
      </c>
      <c r="D28" t="str">
        <f>Besoins!F19</f>
        <v>lt</v>
      </c>
    </row>
    <row r="29">
      <c r="A29" t="s" s="14">
        <v>131</v>
      </c>
      <c r="B29" t="str" s="11">
        <f>Procedure!D8</f>
        <v>Cuire les fruits de mer — Préchauffez le four sur la position vapeur. Étagez les 3 bacs GN de fruits de mer sur l'échelle de cuisson. Enfournez et passez à la vapeur durant 5 minutes. Laissez s'égoutter les bacs dans le four.</v>
      </c>
      <c r="C29"/>
      <c r="D29"/>
    </row>
    <row r="30">
      <c r="A30"/>
      <c r="B30" t="str">
        <f>Besoins!B24</f>
        <v>Cocktail de fruits de mer</v>
      </c>
      <c r="C30" s="6">
        <f>Besoins!E24</f>
        <v>12</v>
      </c>
      <c r="D30" t="str">
        <f>Besoins!F24</f>
        <v>kg</v>
      </c>
    </row>
    <row r="31">
      <c r="A31"/>
      <c r="B31" t="str">
        <f>Besoins!B25</f>
        <v>Moules décoquillées cuites</v>
      </c>
      <c r="C31" s="6">
        <f>Besoins!E25</f>
        <v>4</v>
      </c>
      <c r="D31" t="str">
        <f>Besoins!F25</f>
        <v>kg</v>
      </c>
    </row>
    <row r="32">
      <c r="A32" t="s" s="14">
        <v>132</v>
      </c>
      <c r="B32" t="str" s="11">
        <f>Procedure!D9</f>
        <v>Dresser les fruits de mer en timbale — Répartissez les fruits de mer dans 5 bacs GN 1/1 H 65. Nappez et versez équitablement la sauce américaine sur les fruits de mer. Agitez d'un léger mouvement circulaire les bacs de façon à lier tous les éléments ensemble. Respectez la procédure de fin de cuisson. Filmez. Stockez en armoire chaude et maintenez à la température de +63°C en attente de consommation.</v>
      </c>
      <c r="C32"/>
      <c r="D32"/>
    </row>
    <row r="33">
      <c r="A33" t="s" s="14">
        <v>133</v>
      </c>
      <c r="B33" t="str" s="11">
        <f>Procedure!D10</f>
        <v>Servir — Servez les fruits de mer à l'américaine à l'assiette accompagnés d'un riz pilaf.</v>
      </c>
      <c r="C33"/>
      <c r="D33"/>
    </row>
    <row r="34">
      <c r="A34"/>
      <c r="B34"/>
      <c r="C34"/>
      <c r="D34"/>
    </row>
    <row r="35">
      <c r="A35" t="s" s="13">
        <v>134</v>
      </c>
      <c r="B35"/>
      <c r="C35"/>
      <c r="D35"/>
    </row>
    <row r="36">
      <c r="A36" t="s" s="14">
        <v>120</v>
      </c>
      <c r="B36" t="str" s="11">
        <f>Procedure!D11</f>
        <v>Délayer la poudre dans l'eau froide en fouettant, puis porter à ébullition en remuant régulièrement.</v>
      </c>
      <c r="C36"/>
      <c r="D36"/>
    </row>
    <row r="37">
      <c r="A37"/>
      <c r="B37" t="s">
        <v>135</v>
      </c>
      <c r="C37" s="6">
        <f>'Besoins'!$B$2*4.875</f>
        <v>4.875</v>
      </c>
      <c r="D37" t="s">
        <v>15</v>
      </c>
    </row>
    <row r="38">
      <c r="A38"/>
      <c r="B38" t="str">
        <f>Besoins!B16</f>
        <v>Fumet de Crustacés déshydraté (Knorr Professional)</v>
      </c>
      <c r="C38" s="6">
        <f>Besoins!E16</f>
        <v>0.125</v>
      </c>
      <c r="D38" t="str">
        <f>Besoins!F16</f>
        <v>kg</v>
      </c>
    </row>
    <row r="39">
      <c r="A39"/>
      <c r="B39"/>
      <c r="C39"/>
      <c r="D39"/>
    </row>
    <row r="40">
      <c r="A40" t="s" s="13">
        <v>136</v>
      </c>
      <c r="B40"/>
      <c r="C40"/>
      <c r="D40"/>
    </row>
    <row r="41">
      <c r="A41" t="s" s="14">
        <v>120</v>
      </c>
      <c r="B41" t="str" s="11">
        <f>"[DISSOUDRE] "&amp;Procedure!D12</f>
        <v>[DISSOUDRE] Délayer la poudre dans l'eau froide en fouettant, puis porter à ébullition en remuant régulièrement.</v>
      </c>
      <c r="C41"/>
      <c r="D41"/>
    </row>
    <row r="42">
      <c r="A42"/>
      <c r="B42" t="s">
        <v>135</v>
      </c>
      <c r="C42" s="6">
        <f>'Besoins'!$B$2*4.925</f>
        <v>4.925</v>
      </c>
      <c r="D42" t="s">
        <v>15</v>
      </c>
    </row>
    <row r="43">
      <c r="A43"/>
      <c r="B43" t="str">
        <f>Besoins!B17</f>
        <v>Fumet de Poisson déshydraté (Knorr Professional)</v>
      </c>
      <c r="C43" s="6">
        <f>Besoins!E17</f>
        <v>0.075</v>
      </c>
      <c r="D43" t="str">
        <f>Besoins!F17</f>
        <v>kg</v>
      </c>
    </row>
    <row r="44">
      <c r="A44"/>
      <c r="B44"/>
      <c r="C44"/>
      <c r="D44"/>
    </row>
    <row r="45">
      <c r="A45" t="s" s="13">
        <v>137</v>
      </c>
      <c r="B45"/>
      <c r="C45"/>
      <c r="D45"/>
    </row>
    <row r="46">
      <c r="A46"/>
      <c r="B46" t="inlineStr" s="15">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6"/>
      <c r="D46"/>
    </row>
    <row r="47">
      <c r="A47"/>
      <c r="B47"/>
      <c r="C47"/>
      <c r="D47"/>
    </row>
    <row r="48">
      <c r="A48" t="s" s="13">
        <v>138</v>
      </c>
      <c r="B48"/>
      <c r="C48"/>
      <c r="D48"/>
    </row>
    <row r="49">
      <c r="A49" t="s" s="14">
        <v>120</v>
      </c>
      <c r="B49" t="str" s="11">
        <f>"[METTRE EN PLACE] "&amp;Procedure!D14</f>
        <v>[METTRE EN PLACE] Mettre en place le poste de travail — Peser, mesurer, contrôler les denrées. Tamiser la farine. Découper le beurre en parcelles.</v>
      </c>
      <c r="C49"/>
      <c r="D49"/>
    </row>
    <row r="50">
      <c r="A50"/>
      <c r="B50" t="str">
        <f>Besoins!B18</f>
        <v>Beurre de cuisine bloc 10 kg</v>
      </c>
      <c r="C50" s="6">
        <f>Besoins!E18</f>
        <v>0.72</v>
      </c>
      <c r="D50" t="str">
        <f>Besoins!F18</f>
        <v>kg</v>
      </c>
    </row>
    <row r="51">
      <c r="A51"/>
      <c r="B51" t="str">
        <f>Besoins!B13</f>
        <v>Farine de blé T55</v>
      </c>
      <c r="C51" s="6">
        <f>Besoins!E13</f>
        <v>0.72</v>
      </c>
      <c r="D51" t="str">
        <f>Besoins!F13</f>
        <v>kg</v>
      </c>
    </row>
    <row r="52">
      <c r="A52" t="s" s="14">
        <v>121</v>
      </c>
      <c r="B52" t="str" s="11">
        <f>"[ÉTUVER] "&amp;Procedure!D15</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52"/>
      <c r="D52"/>
    </row>
    <row r="53">
      <c r="A53" t="s" s="14">
        <v>124</v>
      </c>
      <c r="B53" t="str" s="11">
        <f>"[RÉDUIRE] "&amp;Procedure!D16</f>
        <v>[RÉDUIRE] Cuire le roux blanc — Cuire très doucement à feu réduit, sans arrêter de mélanger à la spatule en exoglass, jusqu'à ce qu'il blanchisse et devienne mousseux : on dit alors qu'il « fleurit » (3 à 4 min).</v>
      </c>
      <c r="C53"/>
      <c r="D53"/>
    </row>
    <row r="54">
      <c r="A54"/>
      <c r="B54" t="str" s="15">
        <f>"ℹ "&amp;Procedure!E16</f>
        <v>ℹ</v>
      </c>
      <c r="C54"/>
      <c r="D54"/>
    </row>
    <row r="55">
      <c r="A55" t="s" s="14">
        <v>127</v>
      </c>
      <c r="B55" t="str" s="11">
        <f>"[REFROIDIR] "&amp;Procedure!D17</f>
        <v>[REFROIDIR] Arrêter la cuisson — Retirer immédiatement la sauteuse du feu et refroidir rapidement le roux. Si nécessaire, plonger le fond de la sauteuse dans une plaque ou une calotte contenant de l'eau froide.</v>
      </c>
      <c r="C55"/>
      <c r="D55"/>
    </row>
    <row r="56">
      <c r="A56"/>
      <c r="B56"/>
      <c r="C56"/>
      <c r="D56"/>
    </row>
    <row r="57">
      <c r="A57" t="s" s="16">
        <v>139</v>
      </c>
      <c r="B57"/>
      <c r="C57"/>
      <c r="D57"/>
    </row>
  </sheetData>
  <sheetProtection sheet="1" formatRows="0" formatColumns="0"/>
  <mergeCells count="25">
    <mergeCell ref="A1:D1"/>
    <mergeCell ref="A2:D2"/>
    <mergeCell ref="A4:D4"/>
    <mergeCell ref="B5:D5"/>
    <mergeCell ref="B6:D6"/>
    <mergeCell ref="B10:D10"/>
    <mergeCell ref="B13:D13"/>
    <mergeCell ref="B15:D15"/>
    <mergeCell ref="B22:D22"/>
    <mergeCell ref="B29:D29"/>
    <mergeCell ref="B32:D32"/>
    <mergeCell ref="B33:D33"/>
    <mergeCell ref="A35:D35"/>
    <mergeCell ref="B36:D36"/>
    <mergeCell ref="A40:D40"/>
    <mergeCell ref="B41:D41"/>
    <mergeCell ref="A45:D45"/>
    <mergeCell ref="B46:D46"/>
    <mergeCell ref="A48:D48"/>
    <mergeCell ref="B49:D49"/>
    <mergeCell ref="B52:D52"/>
    <mergeCell ref="B53:D53"/>
    <mergeCell ref="B54:D54"/>
    <mergeCell ref="B55:D55"/>
    <mergeCell ref="A57:D5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2026-10-31T00:10:33Z</dcterms:created>
  <dc:title>TIMBALE DE FRUITS DE MER À L'AM</dc:title>
  <dc:subject/>
  <dc:creator>CUIS.web</dc:creator>
  <cp:lastModifiedBy/>
  <cp:keywords/>
  <dc:description>Export automatique — moteur récursif d'origine : Bernard Vandendaele</dc:description>
  <cp:category/>
  <dc:language>en-US</dc:language>
  <dcterms:modified xsi:type="dcterms:W3CDTF">2026-10-31T00:10:33Z</dcterms:modified>
  <cp:revision>1</cp:revision>
</cp:coreProperties>
</file>