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<sst xmlns="http://schemas.openxmlformats.org/spreadsheetml/2006/main" count="106" uniqueCount="106">
  <si>
    <t>Besoins matière</t>
  </si>
  <si>
    <t>Multiplicateur souhaité</t>
  </si>
  <si>
    <t>Quantité de référence</t>
  </si>
  <si>
    <t>pc</t>
  </si>
  <si>
    <t>Quantité obtenue</t>
  </si>
  <si>
    <t>Code</t>
  </si>
  <si>
    <t>Matière première</t>
  </si>
  <si>
    <t>Classe</t>
  </si>
  <si>
    <t>Base (×1, modifiable)</t>
  </si>
  <si>
    <t>Quantité</t>
  </si>
  <si>
    <t>Unité</t>
  </si>
  <si>
    <t>Coût</t>
  </si>
  <si>
    <t>VIN-BLANC-CUI</t>
  </si>
  <si>
    <t>Vin blanc sec de cuisson</t>
  </si>
  <si>
    <t>Vins et bières de cuisson</t>
  </si>
  <si>
    <t>lt</t>
  </si>
  <si>
    <t>CONS-CHAMPIG-PI</t>
  </si>
  <si>
    <t>Champignons de Paris tranchés boîte</t>
  </si>
  <si>
    <t>Conserves de légumes</t>
  </si>
  <si>
    <t>kg</t>
  </si>
  <si>
    <t>00000061</t>
  </si>
  <si>
    <t>EAU</t>
  </si>
  <si>
    <t>Matières diverses (à trier)</t>
  </si>
  <si>
    <t>00001743</t>
  </si>
  <si>
    <t>farine de blé tamisée type 55</t>
  </si>
  <si>
    <t>Épicerie salée</t>
  </si>
  <si>
    <t>FOND-POISS-CONC</t>
  </si>
  <si>
    <t>Fumet de poisson concentré</t>
  </si>
  <si>
    <t>Fonds concentrés et extraits</t>
  </si>
  <si>
    <t>KNORR-FUMET-POIS</t>
  </si>
  <si>
    <t>Fumet de Poisson déshydraté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</si>
  <si>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</si>
  <si>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</si>
  <si>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</si>
  <si>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</si>
  <si>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</si>
  <si>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</si>
  <si>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</si>
  <si>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</si>
  <si>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</si>
  <si>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PAIN-BAGUETTE-PR</t>
  </si>
  <si>
    <t>Baguette précuissonée à terminer</t>
  </si>
  <si>
    <t>Pains et bases précuits</t>
  </si>
  <si>
    <t>RNMS00812</t>
  </si>
  <si>
    <t>Ail haché IQF</t>
  </si>
  <si>
    <t>Légumes surgelés</t>
  </si>
  <si>
    <t>FILET-PERCHE</t>
  </si>
  <si>
    <t>Filet de perche surgele</t>
  </si>
  <si>
    <t>Poissons et fruits de mer surgelés</t>
  </si>
  <si>
    <t>Total</t>
  </si>
  <si>
    <t>Recette</t>
  </si>
  <si>
    <t>#</t>
  </si>
  <si>
    <t>Verbe</t>
  </si>
  <si>
    <t>Étape</t>
  </si>
  <si>
    <t>Précision technique</t>
  </si>
  <si>
    <t>Durée</t>
  </si>
  <si>
    <t>POCHOUSE DE PERCHE</t>
  </si>
  <si>
    <t>Cuire la garniture — Enfournez les champignons et cuisez à la vapeur 5 minutes. Filmez le bac perforé, doubler d'un bac plein et maintenez en armoire chaude.</t>
  </si>
  <si>
    <t>Fumet de poisson reconstitue (collectivite)</t>
  </si>
  <si>
    <t>DISSOUDRE</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</si>
  <si>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</si>
  <si>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</si>
  <si>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</si>
  <si>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</si>
  <si>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</si>
  <si>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</si>
  <si>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</si>
  <si>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</si>
  <si>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</si>
  <si>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Niveau</t>
  </si>
  <si>
    <t>Composant</t>
  </si>
  <si>
    <t>Type</t>
  </si>
  <si>
    <t>Quantité (× multiplicateur, voir feuille Besoins)</t>
  </si>
  <si>
    <t>recette</t>
  </si>
  <si>
    <t xml:space="preserve">    ↳ Filet de perche surgele</t>
  </si>
  <si>
    <t>matiere</t>
  </si>
  <si>
    <t xml:space="preserve">    ↳ Beurre doux 82% MG plaquette</t>
  </si>
  <si>
    <t xml:space="preserve">    ↳ Fumet de poisson reconstitue (collectivite)</t>
  </si>
  <si>
    <t xml:space="preserve">        ↳ EAU</t>
  </si>
  <si>
    <t xml:space="preserve">        ↳ Fumet de Poisson déshydraté (Knorr Professional)</t>
  </si>
  <si>
    <t xml:space="preserve">    ↳ Vin blanc sec de cuisson</t>
  </si>
  <si>
    <t xml:space="preserve">    ↳ Crème fraîche liquide 15% MG allégée</t>
  </si>
  <si>
    <t xml:space="preserve">    ↳ Fumet de poisson concentré</t>
  </si>
  <si>
    <t xml:space="preserve">    ↳ Roux Blanc</t>
  </si>
  <si>
    <t xml:space="preserve">        ↳ Beurre de cuisine bloc 10 kg</t>
  </si>
  <si>
    <t xml:space="preserve">        ↳ farine de blé tamisée type 55</t>
  </si>
  <si>
    <t xml:space="preserve">    ↳ Champignons de Paris tranchés boîte</t>
  </si>
  <si>
    <t xml:space="preserve">    ↳ Baguette précuissonée à terminer</t>
  </si>
  <si>
    <t xml:space="preserve">    ↳ Ail haché IQF</t>
  </si>
  <si>
    <t>Fiche technique — POCHOUSE DE PERCHE</t>
  </si>
  <si>
    <t>POCHOUSE DE PERCHE  GRO_CDC_066</t>
  </si>
  <si>
    <t>1.</t>
  </si>
  <si>
    <t>2.</t>
  </si>
  <si>
    <t xml:space="preserve">    Beurre doux 82% MG plaquette</t>
  </si>
  <si>
    <t>3.</t>
  </si>
  <si>
    <t xml:space="preserve">    Roux Blanc</t>
  </si>
  <si>
    <t>4.</t>
  </si>
  <si>
    <t>5.</t>
  </si>
  <si>
    <t xml:space="preserve">    Fumet de poisson reconstitue (collectivite)</t>
  </si>
  <si>
    <t>6.</t>
  </si>
  <si>
    <t>7.</t>
  </si>
  <si>
    <t>8.</t>
  </si>
  <si>
    <t>9.</t>
  </si>
  <si>
    <t>↳ Fumet de poisson reconstitue (collectivite)  GRO-FUMET-POISS</t>
  </si>
  <si>
    <t>↳ Roux Blanc  00SAU_REC001</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</si>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</sst>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4</v>
      </c>
      <c r="E7" s="6">
        <f>D7*$B$2</f>
        <v>4</v>
      </c>
      <c r="F7" t="s">
        <v>15</v>
      </c>
      <c r="G7" s="8">
        <f>E7*2.8</f>
        <v>11.2</v>
      </c>
    </row>
    <row r="8">
      <c r="A8" t="s">
        <v>16</v>
      </c>
      <c r="B8" t="s">
        <v>17</v>
      </c>
      <c r="C8" t="s">
        <v>18</v>
      </c>
      <c r="D8" s="4">
        <v>3</v>
      </c>
      <c r="E8" s="6">
        <f>D8*$B$2</f>
        <v>3</v>
      </c>
      <c r="F8" t="s">
        <v>19</v>
      </c>
      <c r="G8" s="8">
        <f>E8*3.2</f>
        <v>9.6</v>
      </c>
    </row>
    <row r="9">
      <c r="A9" t="s" s="9">
        <v>20</v>
      </c>
      <c r="B9" t="s">
        <v>21</v>
      </c>
      <c r="C9" t="s">
        <v>22</v>
      </c>
      <c r="D9" s="4">
        <v>9.85</v>
      </c>
      <c r="E9" s="6">
        <f>D9*$B$2</f>
        <v>9.85</v>
      </c>
      <c r="F9" t="s">
        <v>15</v>
      </c>
      <c r="G9" s="8">
        <f>E9*0.003</f>
        <v>0.02955</v>
      </c>
    </row>
    <row r="10">
      <c r="A10" t="s" s="9">
        <v>23</v>
      </c>
      <c r="B10" t="s">
        <v>24</v>
      </c>
      <c r="C10" t="s">
        <v>25</v>
      </c>
      <c r="D10" s="4">
        <v>0.72</v>
      </c>
      <c r="E10" s="6">
        <f>D10*$B$2</f>
        <v>0.72</v>
      </c>
      <c r="F10" t="s">
        <v>3</v>
      </c>
      <c r="G10" s="8">
        <f>E10*0</f>
        <v>0</v>
      </c>
    </row>
    <row r="11">
      <c r="A11" t="s">
        <v>26</v>
      </c>
      <c r="B11" t="s">
        <v>27</v>
      </c>
      <c r="C11" t="s">
        <v>28</v>
      </c>
      <c r="D11" s="4">
        <v>0.1</v>
      </c>
      <c r="E11" s="6">
        <f>D11*$B$2</f>
        <v>0.1</v>
      </c>
      <c r="F11" t="s">
        <v>19</v>
      </c>
      <c r="G11" s="8">
        <f>E11*30</f>
        <v>3</v>
      </c>
    </row>
    <row r="12">
      <c r="A12" t="s">
        <v>29</v>
      </c>
      <c r="B12" t="s">
        <v>30</v>
      </c>
      <c r="C12" t="s">
        <v>31</v>
      </c>
      <c r="D12" s="4">
        <v>0.15</v>
      </c>
      <c r="E12" s="6">
        <f>D12*$B$2</f>
        <v>0.15</v>
      </c>
      <c r="F12" t="s">
        <v>19</v>
      </c>
      <c r="G12" s="8">
        <f>E12*0</f>
        <v>0</v>
      </c>
    </row>
    <row r="13">
      <c r="A13" t="s">
        <v>32</v>
      </c>
      <c r="B13" t="s">
        <v>33</v>
      </c>
      <c r="C13" t="s">
        <v>34</v>
      </c>
      <c r="D13" s="4">
        <v>0.72</v>
      </c>
      <c r="E13" s="6">
        <f>D13*$B$2</f>
        <v>0.72</v>
      </c>
      <c r="F13" t="s">
        <v>19</v>
      </c>
      <c r="G13" s="8">
        <f>E13*4.9</f>
        <v>3.528</v>
      </c>
    </row>
    <row r="14">
      <c r="A14" t="s">
        <v>35</v>
      </c>
      <c r="B14" t="s">
        <v>36</v>
      </c>
      <c r="C14" t="s">
        <v>34</v>
      </c>
      <c r="D14" s="4">
        <v>0.5</v>
      </c>
      <c r="E14" s="6">
        <f>D14*$B$2</f>
        <v>0.5</v>
      </c>
      <c r="F14" t="s">
        <v>19</v>
      </c>
      <c r="G14" s="8">
        <f>E14*5.2</f>
        <v>2.6</v>
      </c>
    </row>
    <row r="15">
      <c r="A15" t="s">
        <v>37</v>
      </c>
      <c r="B15" t="s">
        <v>38</v>
      </c>
      <c r="C15" t="s">
        <v>39</v>
      </c>
      <c r="D15" s="4">
        <v>2</v>
      </c>
      <c r="E15" s="6">
        <f>D15*$B$2</f>
        <v>2</v>
      </c>
      <c r="F15" t="s">
        <v>15</v>
      </c>
      <c r="G15" s="8">
        <f>E15*2.2</f>
        <v>4.4</v>
      </c>
    </row>
    <row r="16">
      <c r="A16" t="s">
        <v>40</v>
      </c>
      <c r="B16" t="s">
        <v>41</v>
      </c>
      <c r="C16" t="s">
        <v>42</v>
      </c>
      <c r="D16" s="4">
        <v>3</v>
      </c>
      <c r="E16" s="6">
        <f>D16*$B$2</f>
        <v>3</v>
      </c>
      <c r="F16" t="s">
        <v>3</v>
      </c>
      <c r="G16" s="8">
        <f>E16*0.52</f>
        <v>1.56</v>
      </c>
    </row>
    <row r="17">
      <c r="A17" t="s">
        <v>43</v>
      </c>
      <c r="B17" t="s">
        <v>44</v>
      </c>
      <c r="C17" t="s">
        <v>45</v>
      </c>
      <c r="D17" s="4">
        <v>0.15</v>
      </c>
      <c r="E17" s="6">
        <f>D17*$B$2</f>
        <v>0.15</v>
      </c>
      <c r="F17" t="s">
        <v>19</v>
      </c>
      <c r="G17" s="8">
        <f>E17*9.26</f>
        <v>1.389</v>
      </c>
    </row>
    <row r="18">
      <c r="A18" t="s">
        <v>46</v>
      </c>
      <c r="B18" t="s">
        <v>47</v>
      </c>
      <c r="C18" t="s">
        <v>48</v>
      </c>
      <c r="D18" s="4">
        <v>15</v>
      </c>
      <c r="E18" s="6">
        <f>D18*$B$2</f>
        <v>15</v>
      </c>
      <c r="F18" t="s">
        <v>19</v>
      </c>
      <c r="G18" s="8">
        <f>E18*18.5</f>
        <v>277.5</v>
      </c>
    </row>
    <row r="19">
      <c r="A19"/>
      <c r="B19"/>
      <c r="C19"/>
      <c r="D19"/>
      <c r="E19"/>
      <c r="F19" t="s" s="10">
        <v>49</v>
      </c>
      <c r="G19" s="11">
        <f>SUM(G7:G18)</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50</v>
      </c>
      <c r="B1" t="s" s="7">
        <v>51</v>
      </c>
      <c r="C1" t="s" s="7">
        <v>52</v>
      </c>
      <c r="D1" t="s" s="7">
        <v>53</v>
      </c>
      <c r="E1" t="s" s="7">
        <v>54</v>
      </c>
      <c r="F1" t="s" s="7">
        <v>55</v>
      </c>
    </row>
    <row r="2">
      <c r="A2" t="s">
        <v>56</v>
      </c>
      <c r="B2">
        <v>1</v>
      </c>
      <c r="C2"/>
      <c r="D2" t="inlineStr" s="12">
        <is>
          <t>Mise en place du poste de travail — Vérifiez les DLC, pesez les denrées, sélectionnez le matériel. Désinfectez le matériel et le poste de travail suivant les protocoles.</t>
        </is>
      </c>
      <c r="E2" t="s" s="12"/>
      <c r="F2"/>
    </row>
    <row r="3">
      <c r="A3" t="s">
        <v>56</v>
      </c>
      <c r="B3">
        <v>2</v>
      </c>
      <c r="C3"/>
      <c r="D3" t="inlineStr" s="12">
        <is>
          <t>Préparations préliminaires — La veille, décongelez le poisson suivant la procédure. Le jour de la cuisson, parez les filets de poisson. Dans une calotte, faites fondre le beurre. Au pinceau, beurrez 6 bacs GN 1/1 H 65. Salez et poivrez le fond des bacs de cuisson. Plaquez les portions dans les 6 bacs GN 1/1 H 65 préalablement beurrés et assaisonnés. Réservez au froid en attente de cuisson. Déconditionnez les champignons suivant la procédure, égouttez-les dans un bac perforé GN 1/1 H 65. Réservez au froid, doubler d'un bac plein. Tranchez la baguette de pain en rondelles. Disposez les rondelles sur des grilles de cuisson. Au mixeur, réduisez l'ail en purée. Dans une calotte, mélangez la purée d'ail avec 250 g de beurre fondu.</t>
        </is>
      </c>
      <c r="E3" t="s" s="12"/>
      <c r="F3"/>
    </row>
    <row r="4">
      <c r="A4" t="s">
        <v>56</v>
      </c>
      <c r="B4">
        <v>3</v>
      </c>
      <c r="C4"/>
      <c r="D4" t="inlineStr" s="12">
        <is>
          <t>Confectionner le roux blanc — Dans un rondeau, faites fondre le beurre. Ajoutez la farine tamisée. Mélangez au fouet et laissez cuire à feu doux sans coloration. Au terme de sa cuisson, le roux blanchit et devient mousseux. Laissez refroidir le roux dans le rondeau en prévision de sa réutilisation pour la confection de la sauce.</t>
        </is>
      </c>
      <c r="E4" t="s" s="12"/>
      <c r="F4"/>
    </row>
    <row r="5">
      <c r="A5" t="s">
        <v>56</v>
      </c>
      <c r="B5">
        <v>4</v>
      </c>
      <c r="C5"/>
      <c r="D5" t="inlineStr" s="12">
        <is>
          <t>Griller les rondelles de pain — Au four à +175°C, enfournez et dorez les rondelles de pain. À la sortie du four, au pinceau, enduisez les toasts de beurre fondu aillé. Réservez et maintenez tiède.</t>
        </is>
      </c>
      <c r="E5" t="s" s="12"/>
      <c r="F5"/>
    </row>
    <row r="6">
      <c r="A6" t="s">
        <v>56</v>
      </c>
      <c r="B6">
        <v>5</v>
      </c>
      <c r="C6"/>
      <c r="D6" t="inlineStr" s="12">
        <is>
          <t>Confectionner le velouté — Dans un rondeau, réalisez 10 litres de fumet de poisson à partir de fond déshydraté, en utilisant les 4 litres de vin blanc pour sa réhydratation. Se reporter aux recommandations du fabricant. Versez le fumet bouillant sur le roux froid. Portez à ébullition. Fouettez énergiquement pour éviter la formation de grumeaux. Portez à ébullition. Laissez cuire à feu doux de 5 à 10 minutes. Corsez le goût en ajoutant le concentré de poisson. Crèmez le velouté. Émulsionnez le velouté au mixeur pour le rendre plus mousseux, plus onctueux et le liquéfier légèrement. Rectifiez l'assaisonnement. Réservez au chaud.</t>
        </is>
      </c>
      <c r="E6" t="s" s="12"/>
      <c r="F6"/>
    </row>
    <row r="7">
      <c r="A7" t="s">
        <v>56</v>
      </c>
      <c r="B7">
        <v>6</v>
      </c>
      <c r="C7"/>
      <c r="D7" t="s" s="12">
        <v>57</v>
      </c>
      <c r="E7" t="s" s="12"/>
      <c r="F7"/>
    </row>
    <row r="8">
      <c r="A8" t="s">
        <v>56</v>
      </c>
      <c r="B8">
        <v>7</v>
      </c>
      <c r="C8"/>
      <c r="D8" t="inlineStr" s="12">
        <is>
          <t>Cuire la pochouse — Répartissez équitablement les champignons sur les filets de poisson. Nappez les filets de perche avec 2 litres de velouté crémé. Déposez les bacs sur l'échelle de cuisson. Posez la sonde de cuisson au cœur du poisson. Enfournez l'échelle et cuisez à four mixte à +170°C environ 7 à 8 minutes. Atteignez +63°C à la sonde. Contrôlez la cuisson. Respectez la procédure de fin de cuisson. Stockez en armoire chaude et maintenez à +63°C en attente de consommation.</t>
        </is>
      </c>
      <c r="E8" t="s" s="12"/>
      <c r="F8"/>
    </row>
    <row r="9">
      <c r="A9" t="s">
        <v>56</v>
      </c>
      <c r="B9">
        <v>8</v>
      </c>
      <c r="C9"/>
      <c r="D9" t="inlineStr" s="12">
        <is>
          <t>Dresser pour le service — Servez à l'assiette la portion de filet de perche accompagnée de champignons. Nappez de sauce largement. Au départ, déposez 2 rondelles de pain grillé et aillé sur l'assiette.</t>
        </is>
      </c>
      <c r="E9" t="s" s="12"/>
      <c r="F9"/>
    </row>
    <row r="10">
      <c r="A10" t="s">
        <v>56</v>
      </c>
      <c r="B10">
        <v>9</v>
      </c>
      <c r="C10"/>
      <c r="D10" t="inlineStr" s="12">
        <is>
          <t>Commentaires — En Bourgogne, on emploie les termes de pochouse ou de meurtre pour désigner la matelote. La première désignant une préparation au vin blanc et la deuxième au vin rouge.</t>
        </is>
      </c>
      <c r="E10" t="s" s="12"/>
      <c r="F10"/>
    </row>
    <row r="11">
      <c r="A11" t="s">
        <v>58</v>
      </c>
      <c r="B11">
        <v>1</v>
      </c>
      <c r="C11" t="s">
        <v>59</v>
      </c>
      <c r="D11" t="s" s="12">
        <v>60</v>
      </c>
      <c r="E11" t="s" s="12"/>
      <c r="F11"/>
    </row>
    <row r="12">
      <c r="A12" t="s">
        <v>61</v>
      </c>
      <c r="B12">
        <v>1</v>
      </c>
      <c r="C12" t="s">
        <v>62</v>
      </c>
      <c r="D12" t="s" s="12">
        <v>63</v>
      </c>
      <c r="E12" t="s" s="12"/>
      <c r="F12"/>
    </row>
    <row r="13">
      <c r="A13" t="s">
        <v>61</v>
      </c>
      <c r="B13">
        <v>2</v>
      </c>
      <c r="C13" t="s">
        <v>64</v>
      </c>
      <c r="D13" t="inlineStr" s="12">
        <is>
          <t>Réaliser le roux — Faire fondre le beurre en parcelles dans une sauteuse suffisamment grande. Ajouter la farine tamisée dès que le beurre est fondu. Mélanger à l'aide d'une spatule ou d'un fouet à sauce jusqu'à obtenir un mélange lisse et homogène.</t>
        </is>
      </c>
      <c r="E13" t="s" s="12"/>
      <c r="F13"/>
    </row>
    <row r="14">
      <c r="A14" t="s">
        <v>61</v>
      </c>
      <c r="B14">
        <v>3</v>
      </c>
      <c r="C14" t="s">
        <v>65</v>
      </c>
      <c r="D14" t="inlineStr" s="12">
        <is>
          <t>Cuire le roux blanc — Cuire très doucement à feu réduit sans arrêter de mélanger. Arrêter la cuisson lorsqu'il blanchit et devient mousseux — on dit alors qu'il « fleurit ».</t>
        </is>
      </c>
      <c r="E14" t="s" s="12">
        <v>66</v>
      </c>
      <c r="F14"/>
    </row>
    <row r="15">
      <c r="A15" t="s">
        <v>61</v>
      </c>
      <c r="B15">
        <v>4</v>
      </c>
      <c r="C15" t="s">
        <v>67</v>
      </c>
      <c r="D15" t="s" s="12">
        <v>68</v>
      </c>
      <c r="E15" t="s" s="12"/>
      <c r="F15"/>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7"/>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69</v>
      </c>
      <c r="B1" t="s" s="7">
        <v>70</v>
      </c>
      <c r="C1" t="s" s="7">
        <v>71</v>
      </c>
      <c r="D1" t="s" s="7">
        <v>72</v>
      </c>
      <c r="E1" t="s" s="7">
        <v>10</v>
      </c>
    </row>
    <row r="2">
      <c r="A2">
        <v>0</v>
      </c>
      <c r="B2" t="s">
        <v>56</v>
      </c>
      <c r="C2" t="s">
        <v>73</v>
      </c>
      <c r="D2" s="6">
        <f>'Besoins'!$B$2*100</f>
        <v>100</v>
      </c>
      <c r="E2" t="s">
        <v>3</v>
      </c>
    </row>
    <row r="3">
      <c r="A3">
        <v>1</v>
      </c>
      <c r="B3" t="s">
        <v>74</v>
      </c>
      <c r="C3" t="s">
        <v>75</v>
      </c>
      <c r="D3" s="6">
        <f>'Besoins'!$B$2*15</f>
        <v>15</v>
      </c>
      <c r="E3" t="s">
        <v>19</v>
      </c>
    </row>
    <row r="4">
      <c r="A4">
        <v>1</v>
      </c>
      <c r="B4" t="s">
        <v>76</v>
      </c>
      <c r="C4" t="s">
        <v>75</v>
      </c>
      <c r="D4" s="6">
        <f>'Besoins'!$B$2*0.25</f>
        <v>0.25</v>
      </c>
      <c r="E4" t="s">
        <v>19</v>
      </c>
    </row>
    <row r="5">
      <c r="A5">
        <v>1</v>
      </c>
      <c r="B5" t="s">
        <v>77</v>
      </c>
      <c r="C5" t="s">
        <v>73</v>
      </c>
      <c r="D5" s="6">
        <f>'Besoins'!$B$2*10</f>
        <v>10</v>
      </c>
      <c r="E5" t="s">
        <v>15</v>
      </c>
    </row>
    <row r="6">
      <c r="A6">
        <v>2</v>
      </c>
      <c r="B6" t="s">
        <v>78</v>
      </c>
      <c r="C6" t="s">
        <v>75</v>
      </c>
      <c r="D6" s="6">
        <f>'Besoins'!$B$2*9.85</f>
        <v>9.85</v>
      </c>
      <c r="E6" t="s">
        <v>15</v>
      </c>
    </row>
    <row r="7">
      <c r="A7">
        <v>2</v>
      </c>
      <c r="B7" t="s">
        <v>79</v>
      </c>
      <c r="C7" t="s">
        <v>75</v>
      </c>
      <c r="D7" s="6">
        <f>'Besoins'!$B$2*0.15</f>
        <v>0.15</v>
      </c>
      <c r="E7" t="s">
        <v>19</v>
      </c>
    </row>
    <row r="8">
      <c r="A8">
        <v>1</v>
      </c>
      <c r="B8" t="s">
        <v>80</v>
      </c>
      <c r="C8" t="s">
        <v>75</v>
      </c>
      <c r="D8" s="6">
        <f>'Besoins'!$B$2*4</f>
        <v>4</v>
      </c>
      <c r="E8" t="s">
        <v>15</v>
      </c>
    </row>
    <row r="9">
      <c r="A9">
        <v>1</v>
      </c>
      <c r="B9" t="s">
        <v>81</v>
      </c>
      <c r="C9" t="s">
        <v>75</v>
      </c>
      <c r="D9" s="6">
        <f>'Besoins'!$B$2*2</f>
        <v>2</v>
      </c>
      <c r="E9" t="s">
        <v>15</v>
      </c>
    </row>
    <row r="10">
      <c r="A10">
        <v>1</v>
      </c>
      <c r="B10" t="s">
        <v>82</v>
      </c>
      <c r="C10" t="s">
        <v>75</v>
      </c>
      <c r="D10" s="6">
        <f>'Besoins'!$B$2*0.1</f>
        <v>0.1</v>
      </c>
      <c r="E10" t="s">
        <v>19</v>
      </c>
    </row>
    <row r="11">
      <c r="A11">
        <v>1</v>
      </c>
      <c r="B11" t="s">
        <v>83</v>
      </c>
      <c r="C11" t="s">
        <v>73</v>
      </c>
      <c r="D11" s="6">
        <f>'Besoins'!$B$2*1.44</f>
        <v>1.44</v>
      </c>
      <c r="E11" t="s">
        <v>19</v>
      </c>
    </row>
    <row r="12">
      <c r="A12">
        <v>2</v>
      </c>
      <c r="B12" t="s">
        <v>84</v>
      </c>
      <c r="C12" t="s">
        <v>75</v>
      </c>
      <c r="D12" s="6">
        <f>'Besoins'!$B$2*0.72</f>
        <v>0.72</v>
      </c>
      <c r="E12" t="s">
        <v>19</v>
      </c>
    </row>
    <row r="13">
      <c r="A13">
        <v>2</v>
      </c>
      <c r="B13" t="s">
        <v>85</v>
      </c>
      <c r="C13" t="s">
        <v>75</v>
      </c>
      <c r="D13" s="6">
        <f>'Besoins'!$B$2*0.72</f>
        <v>0.72</v>
      </c>
      <c r="E13" t="s">
        <v>19</v>
      </c>
    </row>
    <row r="14">
      <c r="A14">
        <v>1</v>
      </c>
      <c r="B14" t="s">
        <v>86</v>
      </c>
      <c r="C14" t="s">
        <v>75</v>
      </c>
      <c r="D14" s="6">
        <f>'Besoins'!$B$2*3</f>
        <v>3</v>
      </c>
      <c r="E14" t="s">
        <v>19</v>
      </c>
    </row>
    <row r="15">
      <c r="A15">
        <v>1</v>
      </c>
      <c r="B15" t="s">
        <v>87</v>
      </c>
      <c r="C15" t="s">
        <v>75</v>
      </c>
      <c r="D15" s="6">
        <f>'Besoins'!$B$2*3</f>
        <v>3</v>
      </c>
      <c r="E15" t="s">
        <v>3</v>
      </c>
    </row>
    <row r="16">
      <c r="A16">
        <v>1</v>
      </c>
      <c r="B16" t="s">
        <v>88</v>
      </c>
      <c r="C16" t="s">
        <v>75</v>
      </c>
      <c r="D16" s="6">
        <f>'Besoins'!$B$2*0.15</f>
        <v>0.15</v>
      </c>
      <c r="E16" t="s">
        <v>19</v>
      </c>
    </row>
    <row r="17">
      <c r="A17">
        <v>1</v>
      </c>
      <c r="B17" t="s">
        <v>76</v>
      </c>
      <c r="C17" t="s">
        <v>75</v>
      </c>
      <c r="D17" s="6">
        <f>'Besoins'!$B$2*0.25</f>
        <v>0.25</v>
      </c>
      <c r="E17"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4"/>
  <cols>
    <col min="1" max="1" width="22" customWidth="1"/>
    <col min="2" max="2" width="52" customWidth="1"/>
    <col min="3" max="3" width="14" customWidth="1"/>
    <col min="4" max="4" width="10" customWidth="1"/>
  </cols>
  <sheetData>
    <row r="1" customHeight="1" ht="24">
      <c r="A1" t="s" s="2">
        <v>89</v>
      </c>
      <c r="B1"/>
      <c r="C1"/>
      <c r="D1"/>
    </row>
    <row r="2">
      <c r="A2" t="str" s="13">
        <f>"GRO_CDC_066 · GRO.POISSONS · référence : "&amp;Besoins!B3&amp;" "&amp;Besoins!C3&amp;" · multiplicateur réglable sur la feuille ""Besoins"""</f>
        <v>GRO_CDC_066 · GRO.POISSONS · référence : 100 pc · multiplicateur réglable sur la feuille </v>
      </c>
      <c r="B2"/>
      <c r="C2"/>
      <c r="D2"/>
    </row>
    <row r="3">
      <c r="A3"/>
      <c r="B3"/>
      <c r="C3"/>
      <c r="D3"/>
    </row>
    <row r="4">
      <c r="A4" t="s" s="14">
        <v>90</v>
      </c>
      <c r="B4"/>
      <c r="C4"/>
      <c r="D4"/>
    </row>
    <row r="5">
      <c r="A5" t="s" s="15">
        <v>91</v>
      </c>
      <c r="B5" t="str" s="12">
        <f>Procedure!D2</f>
        <v>Mise en place du poste de travail — Vérifiez les DLC, pesez les denrées, sélectionnez le matériel. Désinfectez le matériel et le poste de travail suivant les protocoles.</v>
      </c>
      <c r="C5"/>
      <c r="D5"/>
    </row>
    <row r="6">
      <c r="A6" t="s" s="15">
        <v>92</v>
      </c>
      <c r="B6" t="str" s="12">
        <f>Procedure!D3</f>
        <v>Préparations préliminaires — La veille, décongelez le poisson suivant la procédure. Le jour de la cuisson, parez les filets de poisson. Dans une calotte, faites fondre le beurre. Au pinceau, beurrez 6 bacs GN 1/1 H 65. Salez et poivrez le fond des bacs de cuisson. Plaquez les portions dans les 6 bacs GN 1/1 H 65 préalablement beurrés et assaisonnés. Réservez au froid en attente de cuisson. Déconditionnez les champignons suivant la procédure, égouttez-les dans un bac perforé GN 1/1 H 65. Réservez au froid, doubler d'un bac plein. Tranchez la baguette de pain en rondelles. Disposez les rondelles sur des grilles de cuisson. Au mixeur, réduisez l'ail en purée. Dans une calotte, mélangez la purée d'ail avec 250 g de beurre fondu.</v>
      </c>
      <c r="C6"/>
      <c r="D6"/>
    </row>
    <row r="7">
      <c r="A7"/>
      <c r="B7" t="str">
        <f>Besoins!B18</f>
        <v>Filet de perche surgele</v>
      </c>
      <c r="C7" s="6">
        <f>Besoins!E18</f>
        <v>15</v>
      </c>
      <c r="D7" t="str">
        <f>Besoins!F18</f>
        <v>kg</v>
      </c>
    </row>
    <row r="8">
      <c r="A8"/>
      <c r="B8" t="s">
        <v>93</v>
      </c>
      <c r="C8" s="6">
        <f>'Besoins'!$B$2*0.25</f>
        <v>0.25</v>
      </c>
      <c r="D8" t="s">
        <v>19</v>
      </c>
    </row>
    <row r="9">
      <c r="A9"/>
      <c r="B9" t="str">
        <f>Besoins!B8</f>
        <v>Champignons de Paris tranchés boîte</v>
      </c>
      <c r="C9" s="6">
        <f>Besoins!E8</f>
        <v>3</v>
      </c>
      <c r="D9" t="str">
        <f>Besoins!F8</f>
        <v>kg</v>
      </c>
    </row>
    <row r="10">
      <c r="A10"/>
      <c r="B10" t="str">
        <f>Besoins!B16</f>
        <v>Baguette précuissonée à terminer</v>
      </c>
      <c r="C10" s="6">
        <f>Besoins!E16</f>
        <v>3</v>
      </c>
      <c r="D10" t="str">
        <f>Besoins!F16</f>
        <v>pc</v>
      </c>
    </row>
    <row r="11">
      <c r="A11"/>
      <c r="B11" t="str">
        <f>Besoins!B17</f>
        <v>Ail haché IQF</v>
      </c>
      <c r="C11" s="6">
        <f>Besoins!E17</f>
        <v>0.15</v>
      </c>
      <c r="D11" t="str">
        <f>Besoins!F17</f>
        <v>kg</v>
      </c>
    </row>
    <row r="12">
      <c r="A12"/>
      <c r="B12" t="s">
        <v>93</v>
      </c>
      <c r="C12" s="6">
        <f>'Besoins'!$B$2*0.25</f>
        <v>0.25</v>
      </c>
      <c r="D12" t="s">
        <v>19</v>
      </c>
    </row>
    <row r="13">
      <c r="A13" t="s" s="15">
        <v>94</v>
      </c>
      <c r="B13" t="str" s="12">
        <f>Procedure!D4</f>
        <v>Confectionner le roux blanc — Dans un rondeau, faites fondre le beurre. Ajoutez la farine tamisée. Mélangez au fouet et laissez cuire à feu doux sans coloration. Au terme de sa cuisson, le roux blanchit et devient mousseux. Laissez refroidir le roux dans le rondeau en prévision de sa réutilisation pour la confection de la sauce.</v>
      </c>
      <c r="C13"/>
      <c r="D13"/>
    </row>
    <row r="14">
      <c r="A14"/>
      <c r="B14" t="s">
        <v>95</v>
      </c>
      <c r="C14" s="6">
        <f>'Besoins'!$B$2*1.44</f>
        <v>1.44</v>
      </c>
      <c r="D14" t="s">
        <v>19</v>
      </c>
    </row>
    <row r="15">
      <c r="A15" t="s" s="15">
        <v>96</v>
      </c>
      <c r="B15" t="str" s="12">
        <f>Procedure!D5</f>
        <v>Griller les rondelles de pain — Au four à +175°C, enfournez et dorez les rondelles de pain. À la sortie du four, au pinceau, enduisez les toasts de beurre fondu aillé. Réservez et maintenez tiède.</v>
      </c>
      <c r="C15"/>
      <c r="D15"/>
    </row>
    <row r="16">
      <c r="A16"/>
      <c r="B16" t="str">
        <f>Besoins!B16</f>
        <v>Baguette précuissonée à terminer</v>
      </c>
      <c r="C16" s="6">
        <f>Besoins!E16</f>
        <v>3</v>
      </c>
      <c r="D16" t="str">
        <f>Besoins!F16</f>
        <v>pc</v>
      </c>
    </row>
    <row r="17">
      <c r="A17" t="s" s="15">
        <v>97</v>
      </c>
      <c r="B17" t="str" s="12">
        <f>Procedure!D6</f>
        <v>Confectionner le velouté — Dans un rondeau, réalisez 10 litres de fumet de poisson à partir de fond déshydraté, en utilisant les 4 litres de vin blanc pour sa réhydratation. Se reporter aux recommandations du fabricant. Versez le fumet bouillant sur le roux froid. Portez à ébullition. Fouettez énergiquement pour éviter la formation de grumeaux. Portez à ébullition. Laissez cuire à feu doux de 5 à 10 minutes. Corsez le goût en ajoutant le concentré de poisson. Crèmez le velouté. Émulsionnez le velouté au mixeur pour le rendre plus mousseux, plus onctueux et le liquéfier légèrement. Rectifiez l'assaisonnement. Réservez au chaud.</v>
      </c>
      <c r="C17"/>
      <c r="D17"/>
    </row>
    <row r="18">
      <c r="A18"/>
      <c r="B18" t="s">
        <v>98</v>
      </c>
      <c r="C18" s="6">
        <f>'Besoins'!$B$2*10</f>
        <v>10</v>
      </c>
      <c r="D18" t="s">
        <v>15</v>
      </c>
    </row>
    <row r="19">
      <c r="A19"/>
      <c r="B19" t="str">
        <f>Besoins!B7</f>
        <v>Vin blanc sec de cuisson</v>
      </c>
      <c r="C19" s="6">
        <f>Besoins!E7</f>
        <v>4</v>
      </c>
      <c r="D19" t="str">
        <f>Besoins!F7</f>
        <v>lt</v>
      </c>
    </row>
    <row r="20">
      <c r="A20"/>
      <c r="B20" t="str">
        <f>Besoins!B15</f>
        <v>Crème fraîche liquide 15% MG allégée</v>
      </c>
      <c r="C20" s="6">
        <f>Besoins!E15</f>
        <v>2</v>
      </c>
      <c r="D20" t="str">
        <f>Besoins!F15</f>
        <v>lt</v>
      </c>
    </row>
    <row r="21">
      <c r="A21"/>
      <c r="B21" t="str">
        <f>Besoins!B11</f>
        <v>Fumet de poisson concentré</v>
      </c>
      <c r="C21" s="6">
        <f>Besoins!E11</f>
        <v>0.1</v>
      </c>
      <c r="D21" t="str">
        <f>Besoins!F11</f>
        <v>kg</v>
      </c>
    </row>
    <row r="22">
      <c r="A22" t="s" s="15">
        <v>99</v>
      </c>
      <c r="B22" t="str" s="12">
        <f>Procedure!D7</f>
        <v>Cuire la garniture — Enfournez les champignons et cuisez à la vapeur 5 minutes. Filmez le bac perforé, doubler d'un bac plein et maintenez en armoire chaude.</v>
      </c>
      <c r="C22"/>
      <c r="D22"/>
    </row>
    <row r="23">
      <c r="A23"/>
      <c r="B23" t="str">
        <f>Besoins!B8</f>
        <v>Champignons de Paris tranchés boîte</v>
      </c>
      <c r="C23" s="6">
        <f>Besoins!E8</f>
        <v>3</v>
      </c>
      <c r="D23" t="str">
        <f>Besoins!F8</f>
        <v>kg</v>
      </c>
    </row>
    <row r="24">
      <c r="A24" t="s" s="15">
        <v>100</v>
      </c>
      <c r="B24" t="str" s="12">
        <f>Procedure!D8</f>
        <v>Cuire la pochouse — Répartissez équitablement les champignons sur les filets de poisson. Nappez les filets de perche avec 2 litres de velouté crémé. Déposez les bacs sur l'échelle de cuisson. Posez la sonde de cuisson au cœur du poisson. Enfournez l'échelle et cuisez à four mixte à +170°C environ 7 à 8 minutes. Atteignez +63°C à la sonde. Contrôlez la cuisson. Respectez la procédure de fin de cuisson. Stockez en armoire chaude et maintenez à +63°C en attente de consommation.</v>
      </c>
      <c r="C24"/>
      <c r="D24"/>
    </row>
    <row r="25">
      <c r="A25" t="s" s="15">
        <v>101</v>
      </c>
      <c r="B25" t="str" s="12">
        <f>Procedure!D9</f>
        <v>Dresser pour le service — Servez à l'assiette la portion de filet de perche accompagnée de champignons. Nappez de sauce largement. Au départ, déposez 2 rondelles de pain grillé et aillé sur l'assiette.</v>
      </c>
      <c r="C25"/>
      <c r="D25"/>
    </row>
    <row r="26">
      <c r="A26" t="s" s="15">
        <v>102</v>
      </c>
      <c r="B26" t="str" s="12">
        <f>Procedure!D10</f>
        <v>Commentaires — En Bourgogne, on emploie les termes de pochouse ou de meurtre pour désigner la matelote. La première désignant une préparation au vin blanc et la deuxième au vin rouge.</v>
      </c>
      <c r="C26"/>
      <c r="D26"/>
    </row>
    <row r="27">
      <c r="A27"/>
      <c r="B27"/>
      <c r="C27"/>
      <c r="D27"/>
    </row>
    <row r="28">
      <c r="A28" t="s" s="14">
        <v>103</v>
      </c>
      <c r="B28"/>
      <c r="C28"/>
      <c r="D28"/>
    </row>
    <row r="29">
      <c r="A29" t="s" s="15">
        <v>91</v>
      </c>
      <c r="B29" t="str" s="12">
        <f>"[DISSOUDRE] "&amp;Procedure!D11</f>
        <v>[DISSOUDRE] Délayer la poudre dans l'eau froide en fouettant, puis porter à ébullition en remuant régulièrement.</v>
      </c>
      <c r="C29"/>
      <c r="D29"/>
    </row>
    <row r="30">
      <c r="A30"/>
      <c r="B30" t="str">
        <f>Besoins!B9</f>
        <v>EAU</v>
      </c>
      <c r="C30" s="6">
        <f>Besoins!E9</f>
        <v>9.85</v>
      </c>
      <c r="D30" t="str">
        <f>Besoins!F9</f>
        <v>lt</v>
      </c>
    </row>
    <row r="31">
      <c r="A31"/>
      <c r="B31" t="str">
        <f>Besoins!B12</f>
        <v>Fumet de Poisson déshydraté (Knorr Professional)</v>
      </c>
      <c r="C31" s="6">
        <f>Besoins!E12</f>
        <v>0.15</v>
      </c>
      <c r="D31" t="str">
        <f>Besoins!F12</f>
        <v>kg</v>
      </c>
    </row>
    <row r="32">
      <c r="A32"/>
      <c r="B32"/>
      <c r="C32"/>
      <c r="D32"/>
    </row>
    <row r="33">
      <c r="A33" t="s" s="14">
        <v>104</v>
      </c>
      <c r="B33"/>
      <c r="C33"/>
      <c r="D33"/>
    </row>
    <row r="34">
      <c r="A34" t="s" s="15">
        <v>91</v>
      </c>
      <c r="B34" t="str" s="12">
        <f>"[METTRE EN PLACE] "&amp;Procedure!D12</f>
        <v>[METTRE EN PLACE] Mettre en place — Peser, mesurer et contrôler les denrées. Tamiser la farine. Découper le beurre en parcelles.</v>
      </c>
      <c r="C34"/>
      <c r="D34"/>
    </row>
    <row r="35">
      <c r="A35"/>
      <c r="B35" t="str">
        <f>Besoins!B13</f>
        <v>Beurre de cuisine bloc 10 kg</v>
      </c>
      <c r="C35" s="6">
        <f>Besoins!E13</f>
        <v>0.72</v>
      </c>
      <c r="D35" t="str">
        <f>Besoins!F13</f>
        <v>kg</v>
      </c>
    </row>
    <row r="36">
      <c r="A36"/>
      <c r="B36" t="str">
        <f>Besoins!B10</f>
        <v>farine de blé tamisée type 55</v>
      </c>
      <c r="C36" s="6">
        <f>Besoins!E10</f>
        <v>0.72</v>
      </c>
      <c r="D36" t="str">
        <f>Besoins!F10</f>
        <v>kg</v>
      </c>
    </row>
    <row r="37">
      <c r="A37" t="s" s="15">
        <v>92</v>
      </c>
      <c r="B37" t="str" s="12">
        <f>"[ÉTUVER] "&amp;Procedure!D13</f>
        <v>[ÉTUVER] Réaliser le roux — Faire fondre le beurre en parcelles dans une sauteuse suffisamment grande. Ajouter la farine tamisée dès que le beurre est fondu. Mélanger à l'aide d'une spatule ou d'un fouet à sauce jusqu'à obtenir un mélange lisse et homogène.</v>
      </c>
      <c r="C37"/>
      <c r="D37"/>
    </row>
    <row r="38">
      <c r="A38"/>
      <c r="B38" t="str">
        <f>Besoins!B13</f>
        <v>Beurre de cuisine bloc 10 kg</v>
      </c>
      <c r="C38" s="6">
        <f>Besoins!E13</f>
        <v>0.72</v>
      </c>
      <c r="D38" t="str">
        <f>Besoins!F13</f>
        <v>kg</v>
      </c>
    </row>
    <row r="39">
      <c r="A39"/>
      <c r="B39" t="str">
        <f>Besoins!B10</f>
        <v>farine de blé tamisée type 55</v>
      </c>
      <c r="C39" s="6">
        <f>Besoins!E10</f>
        <v>0.72</v>
      </c>
      <c r="D39" t="str">
        <f>Besoins!F10</f>
        <v>kg</v>
      </c>
    </row>
    <row r="40">
      <c r="A40" t="s" s="15">
        <v>94</v>
      </c>
      <c r="B40" t="str" s="12">
        <f>"[RÉDUIRE] "&amp;Procedure!D14</f>
        <v>[RÉDUIRE] Cuire le roux blanc — Cuire très doucement à feu réduit sans arrêter de mélanger. Arrêter la cuisson lorsqu'il blanchit et devient mousseux — on dit alors qu'il « fleurit ».</v>
      </c>
      <c r="C40"/>
      <c r="D40"/>
    </row>
    <row r="41">
      <c r="A41"/>
      <c r="B41" t="str" s="16">
        <f>"ℹ "&amp;Procedure!E14</f>
        <v>ℹ</v>
      </c>
      <c r="C41"/>
      <c r="D41"/>
    </row>
    <row r="42">
      <c r="A42" t="s" s="15">
        <v>96</v>
      </c>
      <c r="B42" t="str" s="12">
        <f>"[REFROIDIR] "&amp;Procedure!D15</f>
        <v>[REFROIDIR] Refroidir rapidement — Retirer la sauteuse du feu. Si nécessaire, plonger le fond dans une plaque d'eau froide pour stopper la cuisson.</v>
      </c>
      <c r="C42"/>
      <c r="D42"/>
    </row>
    <row r="43">
      <c r="A43"/>
      <c r="B43"/>
      <c r="C43"/>
      <c r="D43"/>
    </row>
    <row r="44">
      <c r="A44" t="s" s="17">
        <v>105</v>
      </c>
      <c r="B44"/>
      <c r="C44"/>
      <c r="D44"/>
    </row>
  </sheetData>
  <sheetProtection sheet="1" formatRows="0" formatColumns="0"/>
  <mergeCells count="21">
    <mergeCell ref="A1:D1"/>
    <mergeCell ref="A2:D2"/>
    <mergeCell ref="A4:D4"/>
    <mergeCell ref="B5:D5"/>
    <mergeCell ref="B6:D6"/>
    <mergeCell ref="B13:D13"/>
    <mergeCell ref="B15:D15"/>
    <mergeCell ref="B17:D17"/>
    <mergeCell ref="B22:D22"/>
    <mergeCell ref="B24:D24"/>
    <mergeCell ref="B25:D25"/>
    <mergeCell ref="B26:D26"/>
    <mergeCell ref="A28:D28"/>
    <mergeCell ref="B29:D29"/>
    <mergeCell ref="A33:D33"/>
    <mergeCell ref="B34:D34"/>
    <mergeCell ref="B37:D37"/>
    <mergeCell ref="B40:D40"/>
    <mergeCell ref="B41:D41"/>
    <mergeCell ref="B42:D42"/>
    <mergeCell ref="A44:D4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2026-09-15T22:38:43Z</dcterms:created>
  <dc:title>POCHOUSE DE PERCHE</dc:title>
  <dc:subject/>
  <dc:creator>CUIS.web</dc:creator>
  <cp:lastModifiedBy/>
  <cp:keywords/>
  <dc:description>Export automatique — moteur récursif d'origine : Bernard Vandendaele</dc:description>
  <cp:category/>
  <dc:language>en-US</dc:language>
  <dcterms:modified xsi:type="dcterms:W3CDTF">2026-09-15T22:38:43Z</dcterms:modified>
  <cp:revision>1</cp:revision>
</cp:coreProperties>
</file>