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Besoins" sheetId="1" r:id="rId1"/>
    <sheet name="Procedure" sheetId="2" r:id="rId2"/>
    <sheet name="Arborescence FT" sheetId="3" r:id="rId3"/>
    <sheet name="Carte imprimable" sheetId="4" r:id="rId4"/>
  </sheets>
</workbook>
</file>

<file path=xl/sharedStrings.xml><?xml version="1.0" encoding="utf-8"?>
<sst xmlns="http://schemas.openxmlformats.org/spreadsheetml/2006/main" count="83" uniqueCount="83">
  <si>
    <t>Besoins matière</t>
  </si>
  <si>
    <t>Multiplicateur souhaité</t>
  </si>
  <si>
    <t>Quantité de référence</t>
  </si>
  <si>
    <t>pc</t>
  </si>
  <si>
    <t>Quantité obtenue</t>
  </si>
  <si>
    <t>Code</t>
  </si>
  <si>
    <t>Matière première</t>
  </si>
  <si>
    <t>Classe</t>
  </si>
  <si>
    <t>Base (×1, modifiable)</t>
  </si>
  <si>
    <t>Quantité</t>
  </si>
  <si>
    <t>Unité</t>
  </si>
  <si>
    <t>Coût H.T.</t>
  </si>
  <si>
    <t>EAU</t>
  </si>
  <si>
    <t>Eau (robinet - moy. France 2026)</t>
  </si>
  <si>
    <t>Matières premières</t>
  </si>
  <si>
    <t>lt</t>
  </si>
  <si>
    <t>VIN-BLANC-CUI</t>
  </si>
  <si>
    <t>Vin blanc sec de cuisson</t>
  </si>
  <si>
    <t>Vins et bières de cuisson</t>
  </si>
  <si>
    <t>EPI-MUSCADE-POW</t>
  </si>
  <si>
    <t>Noix de muscade moulue</t>
  </si>
  <si>
    <t>Épices en poudre et graines</t>
  </si>
  <si>
    <t>kg</t>
  </si>
  <si>
    <t>EPI-PIMENT-CAYE</t>
  </si>
  <si>
    <t>Piment de Cayenne</t>
  </si>
  <si>
    <t>EPI-POIVRE-BLAN</t>
  </si>
  <si>
    <t>Poivre blanc moulu</t>
  </si>
  <si>
    <t>FAR-T55</t>
  </si>
  <si>
    <t>Farine de blé T55</t>
  </si>
  <si>
    <t>Farines de blé</t>
  </si>
  <si>
    <t>KNORR-FBLANC-VOL</t>
  </si>
  <si>
    <t>Fonds Blanc de Volaille (Knorr Professional)</t>
  </si>
  <si>
    <t>Fonds déshydratés et poudres</t>
  </si>
  <si>
    <t>BEU-DOUX</t>
  </si>
  <si>
    <t>Beurre doux 82% MG plaquette</t>
  </si>
  <si>
    <t>Beurres et margarines</t>
  </si>
  <si>
    <t>OSEILLE-SURGELEE</t>
  </si>
  <si>
    <t>Oseille surgelee (galets)</t>
  </si>
  <si>
    <t>Légumes</t>
  </si>
  <si>
    <t>SEL-FIN</t>
  </si>
  <si>
    <t>Sel fin de cuisine</t>
  </si>
  <si>
    <t>Sels et condiments de base</t>
  </si>
  <si>
    <t>Total</t>
  </si>
  <si>
    <t>Recette</t>
  </si>
  <si>
    <t>#</t>
  </si>
  <si>
    <t>Verbe</t>
  </si>
  <si>
    <t>Étape</t>
  </si>
  <si>
    <t>Précision technique</t>
  </si>
  <si>
    <t>Durée</t>
  </si>
  <si>
    <t>SAUCE À L'OSEILLE — VELOUTÉ (VOLAILLE)</t>
  </si>
  <si>
    <t>Ajouter 1 kg de galets d'oseille surgelée.</t>
  </si>
  <si>
    <t>Émulsionner au mixeur.</t>
  </si>
  <si>
    <t>SAUCE VELOUTÉ DE VOLAILLE</t>
  </si>
  <si>
    <t>Fond de volaille au vin blanc (collectivité)</t>
  </si>
  <si>
    <t>Réhydrater la poudre déshydratée dans l'eau chaude puis ajouter le vin blanc. Porter à ébullition légère et laisser réduire quelques minutes.</t>
  </si>
  <si>
    <t>Niveau</t>
  </si>
  <si>
    <t>Composant</t>
  </si>
  <si>
    <t>Type</t>
  </si>
  <si>
    <t>Quantité (× multiplicateur, voir feuille Besoins)</t>
  </si>
  <si>
    <t>recette</t>
  </si>
  <si>
    <t xml:space="preserve">    ↳ SAUCE VELOUTÉ DE VOLAILLE</t>
  </si>
  <si>
    <t xml:space="preserve">        ↳ Fond de volaille au vin blanc (collectivité)</t>
  </si>
  <si>
    <t xml:space="preserve">            ↳ Eau (robinet - moy. France 2026)</t>
  </si>
  <si>
    <t>matiere</t>
  </si>
  <si>
    <t xml:space="preserve">            ↳ Vin blanc sec de cuisson</t>
  </si>
  <si>
    <t xml:space="preserve">            ↳ Fonds Blanc de Volaille (Knorr Professional)</t>
  </si>
  <si>
    <t xml:space="preserve">        ↳ Sel fin de cuisine</t>
  </si>
  <si>
    <t xml:space="preserve">        ↳ Piment de Cayenne</t>
  </si>
  <si>
    <t xml:space="preserve">        ↳ Poivre blanc moulu</t>
  </si>
  <si>
    <t xml:space="preserve">        ↳ Noix de muscade moulue</t>
  </si>
  <si>
    <t xml:space="preserve">        ↳ Farine de blé T55</t>
  </si>
  <si>
    <t xml:space="preserve">        ↳ Beurre doux 82% MG plaquette</t>
  </si>
  <si>
    <t xml:space="preserve">    ↳ Oseille surgelee (galets)</t>
  </si>
  <si>
    <t>Fiche technique — SAUCE À L'OSEILLE — VELOUTÉ (VOLAILLE)</t>
  </si>
  <si>
    <t>SAUCE À L'OSEILLE — VELOUTÉ (VOLAILLE)  GRO_CDC_206OsVo</t>
  </si>
  <si>
    <t>1.</t>
  </si>
  <si>
    <t xml:space="preserve">    SAUCE VELOUTÉ DE VOLAILLE</t>
  </si>
  <si>
    <t>2.</t>
  </si>
  <si>
    <t>↳ SAUCE VELOUTÉ DE VOLAILLE  GRO_CDC_206Vo</t>
  </si>
  <si>
    <t>3.</t>
  </si>
  <si>
    <t xml:space="preserve">    Fond de volaille au vin blanc (collectivité)</t>
  </si>
  <si>
    <t>↳ Fond de volaille au vin blanc (collectivité)  GRO-FONDV-VOLAIL</t>
  </si>
  <si>
    <t>CUIS.web — Portage du CUIS Clipper de 1992 par Palika &amp; Bernard Vandendaele (créateur du moteur récursif d'origine)</t>
  </si>
</sst>
</file>

<file path=xl/styles.xml><?xml version="1.0" encoding="utf-8"?>
<styleSheet xmlns="http://schemas.openxmlformats.org/spreadsheetml/2006/main">
  <numFmts count="7">
    <numFmt numFmtId="164" formatCode="#,##0.00\ &quot;₽&quot;"/>
    <numFmt numFmtId="165" formatCode="[$$-1]#,##0.00"/>
    <numFmt numFmtId="166" formatCode="#,##0.00\ [$€-1]"/>
    <numFmt numFmtId="200" formatCode="0.00"/>
    <numFmt numFmtId="201" formatCode="#,##0.000"/>
    <numFmt numFmtId="202" formatCode="#,##0.0000&quot; €&quot;"/>
    <numFmt numFmtId="203" formatCode="#,##0.00&quot; €&quot;"/>
  </numFmts>
  <fonts count="8">
    <font>
      <name val="Calibri"/>
      <family val="2"/>
      <sz val="10"/>
    </font>
    <font>
      <name val="Calibri"/>
      <family val="2"/>
      <sz val="16"/>
      <b/>
      <color rgb="FF1F4E3B"/>
    </font>
    <font>
      <name val="Calibri"/>
      <family val="2"/>
      <sz val="10"/>
      <b/>
    </font>
    <font>
      <name val="Calibri"/>
      <family val="2"/>
      <sz val="10"/>
      <b/>
      <color rgb="FFFFFFFF"/>
    </font>
    <font>
      <name val="Calibri"/>
      <family val="2"/>
      <sz val="10"/>
      <color rgb="FF666666"/>
    </font>
    <font>
      <name val="Calibri"/>
      <family val="2"/>
      <sz val="10"/>
      <b/>
      <color rgb="FF664D03"/>
    </font>
    <font>
      <name val="Calibri"/>
      <family val="2"/>
      <sz val="10"/>
      <b/>
      <color rgb="FF1F4E3B"/>
    </font>
    <font>
      <name val="Calibri"/>
      <family val="2"/>
      <sz val="9"/>
      <color rgb="FF999999"/>
    </font>
  </fonts>
  <fills count="5">
    <fill>
      <patternFill patternType="none"/>
    </fill>
    <fill>
      <patternFill patternType="gray125"/>
    </fill>
    <fill>
      <patternFill patternType="solid">
        <fgColor rgb="FFEAF3EE"/>
        <bgColor indexed="64"/>
      </patternFill>
    </fill>
    <fill>
      <patternFill patternType="solid">
        <fgColor rgb="FF1F4E3B"/>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6">
    <xf numFmtId="0" fontId="0" fillId="0" borderId="0" xfId="0"/>
    <xf numFmtId="0" fontId="0" fillId="1" borderId="0" xfId="0" applyFill="1"/>
    <xf numFmtId="0" fontId="1" fillId="0" borderId="0" xfId="0" applyFont="1"/>
    <xf numFmtId="200" fontId="2" fillId="2" borderId="0" xfId="0" applyNumberFormat="1" applyFont="1" applyFill="1"/>
    <xf numFmtId="201" fontId="0" fillId="2" borderId="0" xfId="0" applyNumberFormat="1" applyFill="1"/>
    <xf numFmtId="0" fontId="0" fillId="2" borderId="0" xfId="0" applyFill="1"/>
    <xf numFmtId="201" fontId="0" fillId="0" borderId="0" xfId="0" applyNumberFormat="1"/>
    <xf numFmtId="0" fontId="3" fillId="3" borderId="0" xfId="0" applyFont="1" applyFill="1"/>
    <xf numFmtId="202" fontId="0" fillId="0" borderId="0" xfId="0" applyNumberFormat="1"/>
    <xf numFmtId="0" fontId="2" fillId="0" borderId="0" xfId="0" applyFont="1"/>
    <xf numFmtId="203" fontId="2" fillId="0" borderId="0" xfId="0" applyNumberFormat="1" applyFont="1"/>
    <xf numFmtId="0" fontId="0" fillId="0" borderId="0" xfId="0" applyAlignment="1">
      <alignment wrapText="1"/>
    </xf>
    <xf numFmtId="0" fontId="4" fillId="0" borderId="0" xfId="0" applyFont="1"/>
    <xf numFmtId="0" fontId="5" fillId="4" borderId="0" xfId="0" applyFont="1" applyFill="1"/>
    <xf numFmtId="0" fontId="6" fillId="0" borderId="0" xfId="0" applyFont="1" applyAlignment="1">
      <alignment horizontal="right"/>
    </xf>
    <xf numFmtId="0" fontId="7"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styles" Target="styles.xml"/>
<Relationship Id="rId6"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17"/>
  <sheetViews>
    <sheetView workbookViewId="0">
      <pane ySplit="6" topLeftCell="A7" activePane="bottomLeft" state="frozen"/>
      <selection activeCell="A7" sqref="A7"/>
    </sheetView>
  </sheetViews>
  <cols>
    <col min="1" max="1" width="14" customWidth="1"/>
    <col min="2" max="2" width="34" customWidth="1"/>
    <col min="3" max="3" width="24" customWidth="1"/>
    <col min="4" max="4" width="16" customWidth="1"/>
    <col min="5" max="5" width="14" customWidth="1"/>
    <col min="6" max="6" width="10" customWidth="1"/>
    <col min="7" max="7" width="14" customWidth="1"/>
  </cols>
  <sheetData>
    <row r="1" customHeight="1" ht="24">
      <c r="A1" t="s" s="2">
        <v>0</v>
      </c>
      <c r="B1"/>
      <c r="C1"/>
      <c r="D1"/>
      <c r="E1"/>
      <c r="F1"/>
    </row>
    <row r="2">
      <c r="A2" t="s">
        <v>1</v>
      </c>
      <c r="B2" s="3">
        <v>1</v>
      </c>
      <c r="C2"/>
      <c r="D2"/>
      <c r="E2"/>
      <c r="F2"/>
    </row>
    <row r="3">
      <c r="A3" t="s">
        <v>2</v>
      </c>
      <c r="B3" s="4">
        <v>100</v>
      </c>
      <c r="C3" t="s" s="5">
        <v>3</v>
      </c>
      <c r="D3"/>
      <c r="E3"/>
      <c r="F3"/>
    </row>
    <row r="4">
      <c r="A4" t="s">
        <v>4</v>
      </c>
      <c r="B4" s="6">
        <f>$B$2*B3</f>
        <v>100</v>
      </c>
      <c r="C4" t="str">
        <f>C3</f>
        <v>pc</v>
      </c>
      <c r="D4"/>
      <c r="E4"/>
      <c r="F4"/>
    </row>
    <row r="5">
      <c r="A5"/>
      <c r="B5"/>
      <c r="C5"/>
      <c r="D5"/>
      <c r="E5"/>
      <c r="F5"/>
    </row>
    <row r="6">
      <c r="A6" t="s" s="7">
        <v>5</v>
      </c>
      <c r="B6" t="s" s="7">
        <v>6</v>
      </c>
      <c r="C6" t="s" s="7">
        <v>7</v>
      </c>
      <c r="D6" t="s" s="7">
        <v>8</v>
      </c>
      <c r="E6" t="s" s="7">
        <v>9</v>
      </c>
      <c r="F6" t="s" s="7">
        <v>10</v>
      </c>
      <c r="G6" t="s" s="7">
        <v>11</v>
      </c>
    </row>
    <row r="7">
      <c r="A7" t="s">
        <v>12</v>
      </c>
      <c r="B7" t="s">
        <v>13</v>
      </c>
      <c r="C7" t="s">
        <v>14</v>
      </c>
      <c r="D7" s="4">
        <v>7.85</v>
      </c>
      <c r="E7" s="6">
        <f>D7*$B$2</f>
        <v>7.85</v>
      </c>
      <c r="F7" t="s">
        <v>15</v>
      </c>
      <c r="G7" s="8">
        <f>E7*0.0043</f>
        <v>0.033755</v>
      </c>
    </row>
    <row r="8">
      <c r="A8" t="s">
        <v>16</v>
      </c>
      <c r="B8" t="s">
        <v>17</v>
      </c>
      <c r="C8" t="s">
        <v>18</v>
      </c>
      <c r="D8" s="4">
        <v>2</v>
      </c>
      <c r="E8" s="6">
        <f>D8*$B$2</f>
        <v>2</v>
      </c>
      <c r="F8" t="s">
        <v>15</v>
      </c>
      <c r="G8" s="8">
        <f>E8*2.8</f>
        <v>5.6</v>
      </c>
    </row>
    <row r="9">
      <c r="A9" t="s">
        <v>19</v>
      </c>
      <c r="B9" t="s">
        <v>20</v>
      </c>
      <c r="C9" t="s">
        <v>21</v>
      </c>
      <c r="D9" s="4">
        <v>0.002</v>
      </c>
      <c r="E9" s="6">
        <f>D9*$B$2</f>
        <v>0.002</v>
      </c>
      <c r="F9" t="s">
        <v>22</v>
      </c>
      <c r="G9" s="8">
        <f>E9*20</f>
        <v>0.04</v>
      </c>
    </row>
    <row r="10">
      <c r="A10" t="s">
        <v>23</v>
      </c>
      <c r="B10" t="s">
        <v>24</v>
      </c>
      <c r="C10" t="s">
        <v>21</v>
      </c>
      <c r="D10" s="4">
        <v>0.002</v>
      </c>
      <c r="E10" s="6">
        <f>D10*$B$2</f>
        <v>0.002</v>
      </c>
      <c r="F10" t="s">
        <v>22</v>
      </c>
      <c r="G10" s="8">
        <f>E10*9.8</f>
        <v>0.0196</v>
      </c>
    </row>
    <row r="11">
      <c r="A11" t="s">
        <v>25</v>
      </c>
      <c r="B11" t="s">
        <v>26</v>
      </c>
      <c r="C11" t="s">
        <v>21</v>
      </c>
      <c r="D11" s="4">
        <v>0.006</v>
      </c>
      <c r="E11" s="6">
        <f>D11*$B$2</f>
        <v>0.006</v>
      </c>
      <c r="F11" t="s">
        <v>22</v>
      </c>
      <c r="G11" s="8">
        <f>E11*14.8</f>
        <v>0.0888</v>
      </c>
    </row>
    <row r="12">
      <c r="A12" t="s">
        <v>27</v>
      </c>
      <c r="B12" t="s">
        <v>28</v>
      </c>
      <c r="C12" t="s">
        <v>29</v>
      </c>
      <c r="D12" s="4">
        <v>0.65</v>
      </c>
      <c r="E12" s="6">
        <f>D12*$B$2</f>
        <v>0.65</v>
      </c>
      <c r="F12" t="s">
        <v>22</v>
      </c>
      <c r="G12" s="8">
        <f>E12*0.56</f>
        <v>0.364</v>
      </c>
    </row>
    <row r="13">
      <c r="A13" t="s">
        <v>30</v>
      </c>
      <c r="B13" t="s">
        <v>31</v>
      </c>
      <c r="C13" t="s">
        <v>32</v>
      </c>
      <c r="D13" s="4">
        <v>0.15</v>
      </c>
      <c r="E13" s="6">
        <f>D13*$B$2</f>
        <v>0.15</v>
      </c>
      <c r="F13" t="s">
        <v>22</v>
      </c>
      <c r="G13" s="8">
        <f>E13*25.01</f>
        <v>3.7515</v>
      </c>
    </row>
    <row r="14">
      <c r="A14" t="s">
        <v>33</v>
      </c>
      <c r="B14" t="s">
        <v>34</v>
      </c>
      <c r="C14" t="s">
        <v>35</v>
      </c>
      <c r="D14" s="4">
        <v>0.65</v>
      </c>
      <c r="E14" s="6">
        <f>D14*$B$2</f>
        <v>0.65</v>
      </c>
      <c r="F14" t="s">
        <v>22</v>
      </c>
      <c r="G14" s="8">
        <f>E14*5.2</f>
        <v>3.38</v>
      </c>
    </row>
    <row r="15">
      <c r="A15" t="s">
        <v>36</v>
      </c>
      <c r="B15" t="s">
        <v>37</v>
      </c>
      <c r="C15" t="s">
        <v>38</v>
      </c>
      <c r="D15" s="4">
        <v>1</v>
      </c>
      <c r="E15" s="6">
        <f>D15*$B$2</f>
        <v>1</v>
      </c>
      <c r="F15" t="s">
        <v>22</v>
      </c>
      <c r="G15" s="8">
        <f>E15*6</f>
        <v>6</v>
      </c>
    </row>
    <row r="16">
      <c r="A16" t="s">
        <v>39</v>
      </c>
      <c r="B16" t="s">
        <v>40</v>
      </c>
      <c r="C16" t="s">
        <v>41</v>
      </c>
      <c r="D16" s="4">
        <v>0.06</v>
      </c>
      <c r="E16" s="6">
        <f>D16*$B$2</f>
        <v>0.06</v>
      </c>
      <c r="F16" t="s">
        <v>22</v>
      </c>
      <c r="G16" s="8">
        <f>E16*0.35</f>
        <v>0.021</v>
      </c>
    </row>
    <row r="17">
      <c r="A17"/>
      <c r="B17"/>
      <c r="C17"/>
      <c r="D17"/>
      <c r="E17"/>
      <c r="F17" t="s" s="9">
        <v>42</v>
      </c>
      <c r="G17" s="10">
        <f>SUM(G7:G16)</f>
        <v>0</v>
      </c>
    </row>
  </sheetData>
  <autoFilter ref="A6:G6"/>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7"/>
  <sheetViews>
    <sheetView workbookViewId="0">
      <pane ySplit="1" topLeftCell="A2" activePane="bottomLeft" state="frozen"/>
      <selection activeCell="A2" sqref="A2"/>
    </sheetView>
  </sheetViews>
  <cols>
    <col min="1" max="1" width="30" customWidth="1"/>
    <col min="2" max="2" width="6" customWidth="1"/>
    <col min="3" max="3" width="16" customWidth="1"/>
    <col min="4" max="4" width="60" customWidth="1"/>
    <col min="5" max="5" width="34" customWidth="1"/>
    <col min="6" max="6" width="16" customWidth="1"/>
  </cols>
  <sheetData>
    <row r="1">
      <c r="A1" t="s" s="7">
        <v>43</v>
      </c>
      <c r="B1" t="s" s="7">
        <v>44</v>
      </c>
      <c r="C1" t="s" s="7">
        <v>45</v>
      </c>
      <c r="D1" t="s" s="7">
        <v>46</v>
      </c>
      <c r="E1" t="s" s="7">
        <v>47</v>
      </c>
      <c r="F1" t="s" s="7">
        <v>48</v>
      </c>
    </row>
    <row r="2">
      <c r="A2" t="s">
        <v>49</v>
      </c>
      <c r="B2">
        <v>1</v>
      </c>
      <c r="C2"/>
      <c r="D2" t="s" s="11">
        <v>50</v>
      </c>
      <c r="E2" t="s" s="11"/>
      <c r="F2"/>
    </row>
    <row r="3">
      <c r="A3" t="s">
        <v>49</v>
      </c>
      <c r="B3">
        <v>2</v>
      </c>
      <c r="C3"/>
      <c r="D3" t="s" s="11">
        <v>51</v>
      </c>
      <c r="E3" t="s" s="11"/>
      <c r="F3"/>
    </row>
    <row r="4">
      <c r="A4" t="s">
        <v>52</v>
      </c>
      <c r="B4">
        <v>1</v>
      </c>
      <c r="C4"/>
      <c r="D4" t="inlineStr" s="11">
        <is>
          <t>Mise en place du poste de travail — Vérifier les D.L.C., peser les denrées, sélectionner le matériel. Désinfecter le matériel et le poste de travail suivant les protocoles.</t>
        </is>
      </c>
      <c r="E4" t="s" s="11"/>
      <c r="F4"/>
    </row>
    <row r="5">
      <c r="A5" t="s">
        <v>52</v>
      </c>
      <c r="B5">
        <v>2</v>
      </c>
      <c r="C5"/>
      <c r="D5" t="inlineStr" s="11">
        <is>
          <t>Confectionner le roux — Dans un rondeau, faire fondre le beurre ou la margarine. Ajouter la farine tamisée. Mélanger au fouet et laisser cuire sans coloration. Au terme de la cuisson, le roux blanchit et devient mousseux. Laisser refroidir dans le rondeau qui servira à la confection du velouté.</t>
        </is>
      </c>
      <c r="E5" t="s" s="11"/>
      <c r="F5"/>
    </row>
    <row r="6">
      <c r="A6" t="s">
        <v>52</v>
      </c>
      <c r="B6">
        <v>3</v>
      </c>
      <c r="C6"/>
      <c r="D6" t="inlineStr" s="11">
        <is>
          <t>Confectionner le velouté — Dans un rondeau, faire bouillir le fumet ou le fond blanc. Verser le fumet ou le fond blanc bouillant sur le roux froid. Mélanger énergiquement au fouet les deux éléments. Ajouter le sel et le poivre de Cayenne ou la muscade suivant le cas. Laisser cuire le velouté 10 minutes environ à feu doux. Veiller à ne pas faire prendre le fond du rondeau. Pour éviter de passer le velouté au chinois et pour le rendre fluide, sans grumeaux et onctueux, émulsionner la sauce au mixeur. Dans l'attente de son utilisation, tamponner la surface de beurre, ou bien filmer et maintenir au chaud en armoire ou au bain-marie à une température de +63°C à cœur.</t>
        </is>
      </c>
      <c r="E6" t="s" s="11"/>
      <c r="F6"/>
    </row>
    <row r="7">
      <c r="A7" t="s">
        <v>53</v>
      </c>
      <c r="B7">
        <v>1</v>
      </c>
      <c r="C7"/>
      <c r="D7" t="s" s="11">
        <v>54</v>
      </c>
      <c r="E7" t="s" s="11"/>
      <c r="F7"/>
    </row>
  </sheetData>
  <autoFilter ref="A1:F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14"/>
  <sheetViews>
    <sheetView workbookViewId="0">
      <pane ySplit="1" topLeftCell="A2" activePane="bottomLeft" state="frozen"/>
      <selection activeCell="A2" sqref="A2"/>
    </sheetView>
  </sheetViews>
  <cols>
    <col min="1" max="1" width="8" customWidth="1"/>
    <col min="2" max="2" width="48" customWidth="1"/>
    <col min="3" max="3" width="14" customWidth="1"/>
    <col min="4" max="4" width="22" customWidth="1"/>
    <col min="5" max="5" width="10" customWidth="1"/>
  </cols>
  <sheetData>
    <row r="1">
      <c r="A1" t="s" s="7">
        <v>55</v>
      </c>
      <c r="B1" t="s" s="7">
        <v>56</v>
      </c>
      <c r="C1" t="s" s="7">
        <v>57</v>
      </c>
      <c r="D1" t="s" s="7">
        <v>58</v>
      </c>
      <c r="E1" t="s" s="7">
        <v>10</v>
      </c>
    </row>
    <row r="2">
      <c r="A2">
        <v>0</v>
      </c>
      <c r="B2" t="s">
        <v>49</v>
      </c>
      <c r="C2" t="s">
        <v>59</v>
      </c>
      <c r="D2" s="6">
        <f>'Besoins'!$B$2*100</f>
        <v>100</v>
      </c>
      <c r="E2" t="s">
        <v>3</v>
      </c>
    </row>
    <row r="3">
      <c r="A3">
        <v>1</v>
      </c>
      <c r="B3" t="s">
        <v>60</v>
      </c>
      <c r="C3" t="s">
        <v>59</v>
      </c>
      <c r="D3" s="6">
        <f>'Besoins'!$B$2*100</f>
        <v>100</v>
      </c>
      <c r="E3" t="s">
        <v>3</v>
      </c>
    </row>
    <row r="4">
      <c r="A4">
        <v>2</v>
      </c>
      <c r="B4" t="s">
        <v>61</v>
      </c>
      <c r="C4" t="s">
        <v>59</v>
      </c>
      <c r="D4" s="6">
        <f>'Besoins'!$B$2*10</f>
        <v>10</v>
      </c>
      <c r="E4" t="s">
        <v>15</v>
      </c>
    </row>
    <row r="5">
      <c r="A5">
        <v>3</v>
      </c>
      <c r="B5" t="s">
        <v>62</v>
      </c>
      <c r="C5" t="s">
        <v>63</v>
      </c>
      <c r="D5" s="6">
        <f>'Besoins'!$B$2*7.85</f>
        <v>7.85</v>
      </c>
      <c r="E5" t="s">
        <v>15</v>
      </c>
    </row>
    <row r="6">
      <c r="A6">
        <v>3</v>
      </c>
      <c r="B6" t="s">
        <v>64</v>
      </c>
      <c r="C6" t="s">
        <v>63</v>
      </c>
      <c r="D6" s="6">
        <f>'Besoins'!$B$2*2</f>
        <v>2</v>
      </c>
      <c r="E6" t="s">
        <v>15</v>
      </c>
    </row>
    <row r="7">
      <c r="A7">
        <v>3</v>
      </c>
      <c r="B7" t="s">
        <v>65</v>
      </c>
      <c r="C7" t="s">
        <v>63</v>
      </c>
      <c r="D7" s="6">
        <f>'Besoins'!$B$2*0.15</f>
        <v>0.15</v>
      </c>
      <c r="E7" t="s">
        <v>22</v>
      </c>
    </row>
    <row r="8">
      <c r="A8">
        <v>2</v>
      </c>
      <c r="B8" t="s">
        <v>66</v>
      </c>
      <c r="C8" t="s">
        <v>63</v>
      </c>
      <c r="D8" s="6">
        <f>'Besoins'!$B$2*0.06</f>
        <v>0.06</v>
      </c>
      <c r="E8" t="s">
        <v>22</v>
      </c>
    </row>
    <row r="9">
      <c r="A9">
        <v>2</v>
      </c>
      <c r="B9" t="s">
        <v>67</v>
      </c>
      <c r="C9" t="s">
        <v>63</v>
      </c>
      <c r="D9" s="6">
        <f>'Besoins'!$B$2*0.002</f>
        <v>0.002</v>
      </c>
      <c r="E9" t="s">
        <v>22</v>
      </c>
    </row>
    <row r="10">
      <c r="A10">
        <v>2</v>
      </c>
      <c r="B10" t="s">
        <v>68</v>
      </c>
      <c r="C10" t="s">
        <v>63</v>
      </c>
      <c r="D10" s="6">
        <f>'Besoins'!$B$2*0.006</f>
        <v>0.006</v>
      </c>
      <c r="E10" t="s">
        <v>22</v>
      </c>
    </row>
    <row r="11">
      <c r="A11">
        <v>2</v>
      </c>
      <c r="B11" t="s">
        <v>69</v>
      </c>
      <c r="C11" t="s">
        <v>63</v>
      </c>
      <c r="D11" s="6">
        <f>'Besoins'!$B$2*0.002</f>
        <v>0.002</v>
      </c>
      <c r="E11" t="s">
        <v>22</v>
      </c>
    </row>
    <row r="12">
      <c r="A12">
        <v>2</v>
      </c>
      <c r="B12" t="s">
        <v>70</v>
      </c>
      <c r="C12" t="s">
        <v>63</v>
      </c>
      <c r="D12" s="6">
        <f>'Besoins'!$B$2*0.65</f>
        <v>0.65</v>
      </c>
      <c r="E12" t="s">
        <v>22</v>
      </c>
    </row>
    <row r="13">
      <c r="A13">
        <v>2</v>
      </c>
      <c r="B13" t="s">
        <v>71</v>
      </c>
      <c r="C13" t="s">
        <v>63</v>
      </c>
      <c r="D13" s="6">
        <f>'Besoins'!$B$2*0.65</f>
        <v>0.65</v>
      </c>
      <c r="E13" t="s">
        <v>22</v>
      </c>
    </row>
    <row r="14">
      <c r="A14">
        <v>1</v>
      </c>
      <c r="B14" t="s">
        <v>72</v>
      </c>
      <c r="C14" t="s">
        <v>63</v>
      </c>
      <c r="D14" s="6">
        <f>'Besoins'!$B$2*1</f>
        <v>1</v>
      </c>
      <c r="E14" t="s">
        <v>22</v>
      </c>
    </row>
  </sheetData>
  <autoFilter ref="A1:E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8"/>
  <cols>
    <col min="1" max="1" width="22" customWidth="1"/>
    <col min="2" max="2" width="52" customWidth="1"/>
    <col min="3" max="3" width="14" customWidth="1"/>
    <col min="4" max="4" width="10" customWidth="1"/>
  </cols>
  <sheetData>
    <row r="1" customHeight="1" ht="24">
      <c r="A1" t="s" s="2">
        <v>73</v>
      </c>
      <c r="B1"/>
      <c r="C1"/>
      <c r="D1"/>
    </row>
    <row r="2">
      <c r="A2" t="str" s="12">
        <f>"GRO_CDC_206OsVo · GRO.SAUCES · référence : "&amp;Besoins!B3&amp;" "&amp;Besoins!C3&amp;" · multiplicateur réglable sur la feuille ""Besoins"""</f>
        <v>GRO_CDC_206OsVo · GRO.SAUCES · référence : 100 pc · multiplicateur réglable sur la feuille </v>
      </c>
      <c r="B2"/>
      <c r="C2"/>
      <c r="D2"/>
    </row>
    <row r="3">
      <c r="A3"/>
      <c r="B3"/>
      <c r="C3"/>
      <c r="D3"/>
    </row>
    <row r="4">
      <c r="A4" t="s" s="13">
        <v>74</v>
      </c>
      <c r="B4"/>
      <c r="C4"/>
      <c r="D4"/>
    </row>
    <row r="5">
      <c r="A5" t="s" s="14">
        <v>75</v>
      </c>
      <c r="B5" t="str" s="11">
        <f>Procedure!D2</f>
        <v>Ajouter 1 kg de galets d'oseille surgelée.</v>
      </c>
      <c r="C5"/>
      <c r="D5"/>
    </row>
    <row r="6">
      <c r="A6"/>
      <c r="B6" t="s">
        <v>76</v>
      </c>
      <c r="C6" s="6">
        <f>'Besoins'!$B$2*100</f>
        <v>100</v>
      </c>
      <c r="D6" t="s">
        <v>3</v>
      </c>
    </row>
    <row r="7">
      <c r="A7"/>
      <c r="B7" t="str">
        <f>Besoins!B15</f>
        <v>Oseille surgelee (galets)</v>
      </c>
      <c r="C7" s="6">
        <f>Besoins!E15</f>
        <v>1</v>
      </c>
      <c r="D7" t="str">
        <f>Besoins!F15</f>
        <v>kg</v>
      </c>
    </row>
    <row r="8">
      <c r="A8" t="s" s="14">
        <v>77</v>
      </c>
      <c r="B8" t="str" s="11">
        <f>Procedure!D3</f>
        <v>Émulsionner au mixeur.</v>
      </c>
      <c r="C8"/>
      <c r="D8"/>
    </row>
    <row r="9">
      <c r="A9"/>
      <c r="B9"/>
      <c r="C9"/>
      <c r="D9"/>
    </row>
    <row r="10">
      <c r="A10" t="s" s="13">
        <v>78</v>
      </c>
      <c r="B10"/>
      <c r="C10"/>
      <c r="D10"/>
    </row>
    <row r="11">
      <c r="A11" t="s" s="14">
        <v>75</v>
      </c>
      <c r="B11" t="str" s="11">
        <f>Procedure!D4</f>
        <v>Mise en place du poste de travail — Vérifier les D.L.C., peser les denrées, sélectionner le matériel. Désinfecter le matériel et le poste de travail suivant les protocoles.</v>
      </c>
      <c r="C11"/>
      <c r="D11"/>
    </row>
    <row r="12">
      <c r="A12" t="s" s="14">
        <v>77</v>
      </c>
      <c r="B12" t="str" s="11">
        <f>Procedure!D5</f>
        <v>Confectionner le roux — Dans un rondeau, faire fondre le beurre ou la margarine. Ajouter la farine tamisée. Mélanger au fouet et laisser cuire sans coloration. Au terme de la cuisson, le roux blanchit et devient mousseux. Laisser refroidir dans le rondeau qui servira à la confection du velouté.</v>
      </c>
      <c r="C12"/>
      <c r="D12"/>
    </row>
    <row r="13">
      <c r="A13"/>
      <c r="B13" t="str">
        <f>Besoins!B12</f>
        <v>Farine de blé T55</v>
      </c>
      <c r="C13" s="6">
        <f>Besoins!E12</f>
        <v>0.65</v>
      </c>
      <c r="D13" t="str">
        <f>Besoins!F12</f>
        <v>kg</v>
      </c>
    </row>
    <row r="14">
      <c r="A14"/>
      <c r="B14" t="str">
        <f>Besoins!B14</f>
        <v>Beurre doux 82% MG plaquette</v>
      </c>
      <c r="C14" s="6">
        <f>Besoins!E14</f>
        <v>0.65</v>
      </c>
      <c r="D14" t="str">
        <f>Besoins!F14</f>
        <v>kg</v>
      </c>
    </row>
    <row r="15">
      <c r="A15" t="s" s="14">
        <v>79</v>
      </c>
      <c r="B15" t="str" s="11">
        <f>Procedure!D6</f>
        <v>Confectionner le velouté — Dans un rondeau, faire bouillir le fumet ou le fond blanc. Verser le fumet ou le fond blanc bouillant sur le roux froid. Mélanger énergiquement au fouet les deux éléments. Ajouter le sel et le poivre de Cayenne ou la muscade suivant le cas. Laisser cuire le velouté 10 minutes environ à feu doux. Veiller à ne pas faire prendre le fond du rondeau. Pour éviter de passer le velouté au chinois et pour le rendre fluide, sans grumeaux et onctueux, émulsionner la sauce au mixeur. Dans l'attente de son utilisation, tamponner la surface de beurre, ou bien filmer et maintenir au chaud en armoire ou au bain-marie à une température de +63°C à cœur.</v>
      </c>
      <c r="C15"/>
      <c r="D15"/>
    </row>
    <row r="16">
      <c r="A16"/>
      <c r="B16" t="s">
        <v>80</v>
      </c>
      <c r="C16" s="6">
        <f>'Besoins'!$B$2*10</f>
        <v>10</v>
      </c>
      <c r="D16" t="s">
        <v>15</v>
      </c>
    </row>
    <row r="17">
      <c r="A17"/>
      <c r="B17" t="str">
        <f>Besoins!B16</f>
        <v>Sel fin de cuisine</v>
      </c>
      <c r="C17" s="6">
        <f>Besoins!E16</f>
        <v>0.06</v>
      </c>
      <c r="D17" t="str">
        <f>Besoins!F16</f>
        <v>kg</v>
      </c>
    </row>
    <row r="18">
      <c r="A18"/>
      <c r="B18" t="str">
        <f>Besoins!B10</f>
        <v>Piment de Cayenne</v>
      </c>
      <c r="C18" s="6">
        <f>Besoins!E10</f>
        <v>0.002</v>
      </c>
      <c r="D18" t="str">
        <f>Besoins!F10</f>
        <v>kg</v>
      </c>
    </row>
    <row r="19">
      <c r="A19"/>
      <c r="B19" t="str">
        <f>Besoins!B11</f>
        <v>Poivre blanc moulu</v>
      </c>
      <c r="C19" s="6">
        <f>Besoins!E11</f>
        <v>0.006</v>
      </c>
      <c r="D19" t="str">
        <f>Besoins!F11</f>
        <v>kg</v>
      </c>
    </row>
    <row r="20">
      <c r="A20"/>
      <c r="B20" t="str">
        <f>Besoins!B9</f>
        <v>Noix de muscade moulue</v>
      </c>
      <c r="C20" s="6">
        <f>Besoins!E9</f>
        <v>0.002</v>
      </c>
      <c r="D20" t="str">
        <f>Besoins!F9</f>
        <v>kg</v>
      </c>
    </row>
    <row r="21">
      <c r="A21"/>
      <c r="B21"/>
      <c r="C21"/>
      <c r="D21"/>
    </row>
    <row r="22">
      <c r="A22" t="s" s="13">
        <v>81</v>
      </c>
      <c r="B22"/>
      <c r="C22"/>
      <c r="D22"/>
    </row>
    <row r="23">
      <c r="A23" t="s" s="14">
        <v>75</v>
      </c>
      <c r="B23" t="str" s="11">
        <f>Procedure!D7</f>
        <v>Réhydrater la poudre déshydratée dans l'eau chaude puis ajouter le vin blanc. Porter à ébullition légère et laisser réduire quelques minutes.</v>
      </c>
      <c r="C23"/>
      <c r="D23"/>
    </row>
    <row r="24">
      <c r="A24"/>
      <c r="B24" t="str">
        <f>Besoins!B7</f>
        <v>Eau (robinet - moy. France 2026)</v>
      </c>
      <c r="C24" s="6">
        <f>Besoins!E7</f>
        <v>7.85</v>
      </c>
      <c r="D24" t="str">
        <f>Besoins!F7</f>
        <v>lt</v>
      </c>
    </row>
    <row r="25">
      <c r="A25"/>
      <c r="B25" t="str">
        <f>Besoins!B8</f>
        <v>Vin blanc sec de cuisson</v>
      </c>
      <c r="C25" s="6">
        <f>Besoins!E8</f>
        <v>2</v>
      </c>
      <c r="D25" t="str">
        <f>Besoins!F8</f>
        <v>lt</v>
      </c>
    </row>
    <row r="26">
      <c r="A26"/>
      <c r="B26" t="str">
        <f>Besoins!B13</f>
        <v>Fonds Blanc de Volaille (Knorr Professional)</v>
      </c>
      <c r="C26" s="6">
        <f>Besoins!E13</f>
        <v>0.15</v>
      </c>
      <c r="D26" t="str">
        <f>Besoins!F13</f>
        <v>kg</v>
      </c>
    </row>
    <row r="27">
      <c r="A27"/>
      <c r="B27"/>
      <c r="C27"/>
      <c r="D27"/>
    </row>
    <row r="28">
      <c r="A28" t="s" s="15">
        <v>82</v>
      </c>
      <c r="B28"/>
      <c r="C28"/>
      <c r="D28"/>
    </row>
  </sheetData>
  <sheetProtection sheet="1" formatRows="0" formatColumns="0"/>
  <mergeCells count="12">
    <mergeCell ref="A1:D1"/>
    <mergeCell ref="A2:D2"/>
    <mergeCell ref="A4:D4"/>
    <mergeCell ref="B5:D5"/>
    <mergeCell ref="B8:D8"/>
    <mergeCell ref="A10:D10"/>
    <mergeCell ref="B11:D11"/>
    <mergeCell ref="B12:D12"/>
    <mergeCell ref="B15:D15"/>
    <mergeCell ref="A22:D22"/>
    <mergeCell ref="B23:D23"/>
    <mergeCell ref="A28:D28"/>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2026-10-31T03:06:56Z</dcterms:created>
  <dc:title>SAUCE À L'OSEILLE — VELOUTÉ (VO</dc:title>
  <dc:subject/>
  <dc:creator>CUIS.web</dc:creator>
  <cp:lastModifiedBy/>
  <cp:keywords/>
  <dc:description>Export automatique — moteur récursif d'origine : Bernard Vandendaele</dc:description>
  <cp:category/>
  <dc:language>en-US</dc:language>
  <dcterms:modified xsi:type="dcterms:W3CDTF">2026-10-31T03:06:56Z</dcterms:modified>
  <cp:revision>1</cp:revision>
</cp:coreProperties>
</file>