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<sst xmlns="http://schemas.openxmlformats.org/spreadsheetml/2006/main" count="121" uniqueCount="121">
  <si>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</si>
  <si>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</si>
  <si>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</si>
  <si>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</si>
  <si>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</si>
  <si>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</si>
  <si>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</si>
  <si>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</si>
  <si>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</si>
  <si>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</si>
  <si>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</si>
  <si>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</si>
  <si>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</si>
  <si>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</si>
  <si>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</si>
  <si>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</si>
  <si>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CONS-CHAMPIG-PI</t>
  </si>
  <si>
    <t>Champignons de Paris tranchés boîte</t>
  </si>
  <si>
    <t>Conserves de légumes</t>
  </si>
  <si>
    <t>00001883</t>
  </si>
  <si>
    <t>sucre semoule</t>
  </si>
  <si>
    <t>Sucres</t>
  </si>
  <si>
    <t>EPI-CLOU-GIROFLE</t>
  </si>
  <si>
    <t>Clous de girofle</t>
  </si>
  <si>
    <t>Épices en poudre et graines</t>
  </si>
  <si>
    <t>EPI-PIMENT-CAYE</t>
  </si>
  <si>
    <t>Piment de Cayenne</t>
  </si>
  <si>
    <t>EPI-POIVRE-GRAIN</t>
  </si>
  <si>
    <t>Poivre noir en grains entiers</t>
  </si>
  <si>
    <t>EPI-POIVRE-NOIR</t>
  </si>
  <si>
    <t>Poivre noir moulu</t>
  </si>
  <si>
    <t>RNME1014106</t>
  </si>
  <si>
    <t>Vin rouge bib 10L UE</t>
  </si>
  <si>
    <t>Boissons</t>
  </si>
  <si>
    <t>u</t>
  </si>
  <si>
    <t>FAR-T55</t>
  </si>
  <si>
    <t>Farine de blé T55</t>
  </si>
  <si>
    <t>Farines de blé</t>
  </si>
  <si>
    <t>GLACE-VIANDE</t>
  </si>
  <si>
    <t>Glace de viande</t>
  </si>
  <si>
    <t>Fonds concentrés et extraits</t>
  </si>
  <si>
    <t>OEUF-DUR-SV-P10</t>
  </si>
  <si>
    <t>Oeuf dur ecaille sous vide par 10</t>
  </si>
  <si>
    <t>Produits laitiers et œufs</t>
  </si>
  <si>
    <t>BEU-DOUX</t>
  </si>
  <si>
    <t>Beurre doux 82% MG plaquette</t>
  </si>
  <si>
    <t>Beurres et margarines</t>
  </si>
  <si>
    <t>CRE-FRAICHE-LI</t>
  </si>
  <si>
    <t>Crème fraîche liquide 15% MG allégée</t>
  </si>
  <si>
    <t>Crèmes fraîches et laitières</t>
  </si>
  <si>
    <t>lt</t>
  </si>
  <si>
    <t>RNM17710123</t>
  </si>
  <si>
    <t>AIL frais France cat.I 60-80mm</t>
  </si>
  <si>
    <t>Légumes</t>
  </si>
  <si>
    <t>RNM0420123</t>
  </si>
  <si>
    <t>CAROTTE France extra colis 12kg</t>
  </si>
  <si>
    <t>SEL-FIN</t>
  </si>
  <si>
    <t>Sel fin de cuisine</t>
  </si>
  <si>
    <t>Sels et condiments de base</t>
  </si>
  <si>
    <t>PAIN-BAGUETTE-CR</t>
  </si>
  <si>
    <t>Baguette tradition crue précuite</t>
  </si>
  <si>
    <t>Pains et bases précuits</t>
  </si>
  <si>
    <t>RNMS00813</t>
  </si>
  <si>
    <t>Échalotte hachée IQF</t>
  </si>
  <si>
    <t>Légumes surgelés</t>
  </si>
  <si>
    <t>RNMS00786</t>
  </si>
  <si>
    <t>Petits oignons blancs surgelés</t>
  </si>
  <si>
    <t>Pommes de terre surgelées</t>
  </si>
  <si>
    <t>Total</t>
  </si>
  <si>
    <t>Recette</t>
  </si>
  <si>
    <t>#</t>
  </si>
  <si>
    <t>Verbe</t>
  </si>
  <si>
    <t>Étape</t>
  </si>
  <si>
    <t>Précision technique</t>
  </si>
  <si>
    <t>Durée</t>
  </si>
  <si>
    <t>OEUFS EN MEURETTE</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</si>
  <si>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</si>
  <si>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</si>
  <si>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</si>
  <si>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</si>
  <si>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</si>
  <si>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</si>
  <si>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</si>
  <si>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</si>
  <si>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</si>
  <si>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</si>
  <si>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Oeuf dur ecaille sous vide par 10</t>
  </si>
  <si>
    <t>matiere</t>
  </si>
  <si>
    <t xml:space="preserve">    ↳ VIN ROUGE CUISSON (L) (conv.)</t>
  </si>
  <si>
    <t>conversion</t>
  </si>
  <si>
    <t xml:space="preserve">    ↳ CAROTTE France extra colis 12kg</t>
  </si>
  <si>
    <t xml:space="preserve">    ↳ Échalotte hachée IQF</t>
  </si>
  <si>
    <t xml:space="preserve">    ↳ AIL frais France cat.I 60-80mm</t>
  </si>
  <si>
    <t xml:space="preserve">    ↳ Bouquet garni</t>
  </si>
  <si>
    <t xml:space="preserve">    ↳ Poivre noir en grains entiers</t>
  </si>
  <si>
    <t xml:space="preserve">    ↳ Clous de girofle</t>
  </si>
  <si>
    <t xml:space="preserve">    ↳ Beurre doux 82% MG plaquette</t>
  </si>
  <si>
    <t xml:space="preserve">    ↳ Farine de blé T55</t>
  </si>
  <si>
    <t xml:space="preserve">    ↳ Sel fin de cuisine</t>
  </si>
  <si>
    <t xml:space="preserve">    ↳ Poivre noir moulu</t>
  </si>
  <si>
    <t xml:space="preserve">    ↳ Piment de Cayenne</t>
  </si>
  <si>
    <t xml:space="preserve">    ↳ Crème fraîche liquide 15% MG allégée</t>
  </si>
  <si>
    <t xml:space="preserve">    ↳ Glace de viande</t>
  </si>
  <si>
    <t xml:space="preserve">    ↳ sucre semoule</t>
  </si>
  <si>
    <t xml:space="preserve">    ↳ Baguette tradition crue précuite</t>
  </si>
  <si>
    <t xml:space="preserve">    ↳ Petits oignons blancs surgelés</t>
  </si>
  <si>
    <t xml:space="preserve">    ↳ Poitrine fumée n°1</t>
  </si>
  <si>
    <t xml:space="preserve">    ↳ Champignons de Paris tranchés boîte</t>
  </si>
  <si>
    <t>Fiche technique — OEUFS EN MEURETTE</t>
  </si>
  <si>
    <t>OEUFS EN MEURETTE  GRO_CDC_045</t>
  </si>
  <si>
    <t>1.</t>
  </si>
  <si>
    <t>2.</t>
  </si>
  <si>
    <t>3.</t>
  </si>
  <si>
    <t>4.</t>
  </si>
  <si>
    <t xml:space="preserve">    VIN ROUGE CUISSON (L) (conv.)</t>
  </si>
  <si>
    <t xml:space="preserve">    AIL frais France cat.I 60-80mm</t>
  </si>
  <si>
    <t xml:space="preserve">    Bouquet garni</t>
  </si>
  <si>
    <t>5.</t>
  </si>
  <si>
    <t>6.</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</si>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</sst>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E7*10.69</f>
        <v>21.38</v>
      </c>
    </row>
    <row r="8">
      <c r="A8" t="s">
        <v>16</v>
      </c>
      <c r="B8" t="s">
        <v>17</v>
      </c>
      <c r="C8" t="s">
        <v>18</v>
      </c>
      <c r="D8" s="4">
        <v>2.3</v>
      </c>
      <c r="E8" s="6">
        <f>D8*$B$2</f>
        <v>2.3</v>
      </c>
      <c r="F8" t="s">
        <v>15</v>
      </c>
      <c r="G8" s="8">
        <f>E8*3.2</f>
        <v>7.36</v>
      </c>
    </row>
    <row r="9">
      <c r="A9" t="s" s="9">
        <v>19</v>
      </c>
      <c r="B9" t="s">
        <v>20</v>
      </c>
      <c r="C9" t="s">
        <v>21</v>
      </c>
      <c r="D9" s="4">
        <v>0.02</v>
      </c>
      <c r="E9" s="6">
        <f>D9*$B$2</f>
        <v>0.02</v>
      </c>
      <c r="F9" t="s">
        <v>3</v>
      </c>
      <c r="G9" s="8">
        <f>E9*0</f>
        <v>0</v>
      </c>
    </row>
    <row r="10">
      <c r="A10" t="s">
        <v>22</v>
      </c>
      <c r="B10" t="s">
        <v>23</v>
      </c>
      <c r="C10" t="s">
        <v>24</v>
      </c>
      <c r="D10" s="4">
        <v>0.001</v>
      </c>
      <c r="E10" s="6">
        <f>D10*$B$2</f>
        <v>0.001</v>
      </c>
      <c r="F10" t="s">
        <v>15</v>
      </c>
      <c r="G10" s="8">
        <f>E10*25</f>
        <v>0.025</v>
      </c>
    </row>
    <row r="11">
      <c r="A11" t="s">
        <v>25</v>
      </c>
      <c r="B11" t="s">
        <v>26</v>
      </c>
      <c r="C11" t="s">
        <v>24</v>
      </c>
      <c r="D11" s="4">
        <v>0.001</v>
      </c>
      <c r="E11" s="6">
        <f>D11*$B$2</f>
        <v>0.001</v>
      </c>
      <c r="F11" t="s">
        <v>15</v>
      </c>
      <c r="G11" s="8">
        <f>E11*9.8</f>
        <v>0.0098</v>
      </c>
    </row>
    <row r="12">
      <c r="A12" t="s">
        <v>27</v>
      </c>
      <c r="B12" t="s">
        <v>28</v>
      </c>
      <c r="C12" t="s">
        <v>24</v>
      </c>
      <c r="D12" s="4">
        <v>0.015</v>
      </c>
      <c r="E12" s="6">
        <f>D12*$B$2</f>
        <v>0.015</v>
      </c>
      <c r="F12" t="s">
        <v>15</v>
      </c>
      <c r="G12" s="8">
        <f>E12*12</f>
        <v>0.18</v>
      </c>
    </row>
    <row r="13">
      <c r="A13" t="s">
        <v>29</v>
      </c>
      <c r="B13" t="s">
        <v>30</v>
      </c>
      <c r="C13" t="s">
        <v>24</v>
      </c>
      <c r="D13" s="4">
        <v>0.01</v>
      </c>
      <c r="E13" s="6">
        <f>D13*$B$2</f>
        <v>0.01</v>
      </c>
      <c r="F13" t="s">
        <v>15</v>
      </c>
      <c r="G13" s="8">
        <f>E13*12.5</f>
        <v>0.125</v>
      </c>
    </row>
    <row r="14">
      <c r="A14" t="s">
        <v>31</v>
      </c>
      <c r="B14" t="s">
        <v>32</v>
      </c>
      <c r="C14" t="s">
        <v>33</v>
      </c>
      <c r="D14" s="4">
        <v>1.2</v>
      </c>
      <c r="E14" s="6">
        <f>D14*$B$2</f>
        <v>1.2</v>
      </c>
      <c r="F14" t="s">
        <v>34</v>
      </c>
      <c r="G14" s="8">
        <f>E14*22.46</f>
        <v>26.952</v>
      </c>
    </row>
    <row r="15">
      <c r="A15" t="s">
        <v>35</v>
      </c>
      <c r="B15" t="s">
        <v>36</v>
      </c>
      <c r="C15" t="s">
        <v>37</v>
      </c>
      <c r="D15" s="4">
        <v>0.55</v>
      </c>
      <c r="E15" s="6">
        <f>D15*$B$2</f>
        <v>0.55</v>
      </c>
      <c r="F15" t="s">
        <v>15</v>
      </c>
      <c r="G15" s="8">
        <f>E15*0.56</f>
        <v>0.308</v>
      </c>
    </row>
    <row r="16">
      <c r="A16" t="s">
        <v>38</v>
      </c>
      <c r="B16" t="s">
        <v>39</v>
      </c>
      <c r="C16" t="s">
        <v>40</v>
      </c>
      <c r="D16" s="4">
        <v>0.1</v>
      </c>
      <c r="E16" s="6">
        <f>D16*$B$2</f>
        <v>0.1</v>
      </c>
      <c r="F16" t="s">
        <v>15</v>
      </c>
      <c r="G16" s="8">
        <f>E16*55</f>
        <v>5.5</v>
      </c>
    </row>
    <row r="17">
      <c r="A17" t="s">
        <v>41</v>
      </c>
      <c r="B17" t="s">
        <v>42</v>
      </c>
      <c r="C17" t="s">
        <v>43</v>
      </c>
      <c r="D17" s="4">
        <v>200</v>
      </c>
      <c r="E17" s="6">
        <f>D17*$B$2</f>
        <v>200</v>
      </c>
      <c r="F17" t="s">
        <v>3</v>
      </c>
      <c r="G17" s="8">
        <f>E17*0</f>
        <v>0</v>
      </c>
    </row>
    <row r="18">
      <c r="A18" t="s">
        <v>44</v>
      </c>
      <c r="B18" t="s">
        <v>45</v>
      </c>
      <c r="C18" t="s">
        <v>46</v>
      </c>
      <c r="D18" s="4">
        <v>0.55</v>
      </c>
      <c r="E18" s="6">
        <f>D18*$B$2</f>
        <v>0.55</v>
      </c>
      <c r="F18" t="s">
        <v>15</v>
      </c>
      <c r="G18" s="8">
        <f>E18*5.2</f>
        <v>2.86</v>
      </c>
    </row>
    <row r="19">
      <c r="A19" t="s">
        <v>47</v>
      </c>
      <c r="B19" t="s">
        <v>48</v>
      </c>
      <c r="C19" t="s">
        <v>49</v>
      </c>
      <c r="D19" s="4">
        <v>1</v>
      </c>
      <c r="E19" s="6">
        <f>D19*$B$2</f>
        <v>1</v>
      </c>
      <c r="F19" t="s">
        <v>50</v>
      </c>
      <c r="G19" s="8">
        <f>E19*2.2</f>
        <v>2.2</v>
      </c>
    </row>
    <row r="20">
      <c r="A20" t="s">
        <v>51</v>
      </c>
      <c r="B20" t="s">
        <v>52</v>
      </c>
      <c r="C20" t="s">
        <v>53</v>
      </c>
      <c r="D20" s="4">
        <v>0.35</v>
      </c>
      <c r="E20" s="6">
        <f>D20*$B$2</f>
        <v>0.35</v>
      </c>
      <c r="F20" t="s">
        <v>15</v>
      </c>
      <c r="G20" s="8">
        <f>E20*6.5</f>
        <v>2.275</v>
      </c>
    </row>
    <row r="21">
      <c r="A21" t="s">
        <v>54</v>
      </c>
      <c r="B21" t="s">
        <v>55</v>
      </c>
      <c r="C21" t="s">
        <v>53</v>
      </c>
      <c r="D21" s="4">
        <v>1</v>
      </c>
      <c r="E21" s="6">
        <f>D21*$B$2</f>
        <v>1</v>
      </c>
      <c r="F21" t="s">
        <v>15</v>
      </c>
      <c r="G21" s="8">
        <f>E21*1.1</f>
        <v>1.1</v>
      </c>
    </row>
    <row r="22">
      <c r="A22" t="s">
        <v>56</v>
      </c>
      <c r="B22" t="s">
        <v>57</v>
      </c>
      <c r="C22" t="s">
        <v>58</v>
      </c>
      <c r="D22" s="4">
        <v>0.05</v>
      </c>
      <c r="E22" s="6">
        <f>D22*$B$2</f>
        <v>0.05</v>
      </c>
      <c r="F22" t="s">
        <v>15</v>
      </c>
      <c r="G22" s="8">
        <f>E22*0.35</f>
        <v>0.0175</v>
      </c>
    </row>
    <row r="23">
      <c r="A23" t="s">
        <v>59</v>
      </c>
      <c r="B23" t="s">
        <v>60</v>
      </c>
      <c r="C23" t="s">
        <v>61</v>
      </c>
      <c r="D23" s="4">
        <v>3</v>
      </c>
      <c r="E23" s="6">
        <f>D23*$B$2</f>
        <v>3</v>
      </c>
      <c r="F23" t="s">
        <v>3</v>
      </c>
      <c r="G23" s="8">
        <f>E23*0.45</f>
        <v>1.35</v>
      </c>
    </row>
    <row r="24">
      <c r="A24" t="s">
        <v>62</v>
      </c>
      <c r="B24" t="s">
        <v>63</v>
      </c>
      <c r="C24" t="s">
        <v>64</v>
      </c>
      <c r="D24" s="4">
        <v>1</v>
      </c>
      <c r="E24" s="6">
        <f>D24*$B$2</f>
        <v>1</v>
      </c>
      <c r="F24" t="s">
        <v>15</v>
      </c>
      <c r="G24" s="8">
        <f>E24*6.96</f>
        <v>6.96</v>
      </c>
    </row>
    <row r="25">
      <c r="A25" t="s">
        <v>65</v>
      </c>
      <c r="B25" t="s">
        <v>66</v>
      </c>
      <c r="C25" t="s">
        <v>67</v>
      </c>
      <c r="D25" s="4">
        <v>2</v>
      </c>
      <c r="E25" s="6">
        <f>D25*$B$2</f>
        <v>2</v>
      </c>
      <c r="F25" t="s">
        <v>15</v>
      </c>
      <c r="G25" s="8">
        <f>E25*3.85</f>
        <v>7.7</v>
      </c>
    </row>
    <row r="26">
      <c r="A26"/>
      <c r="B26"/>
      <c r="C26"/>
      <c r="D26"/>
      <c r="E26"/>
      <c r="F26" t="s" s="10">
        <v>68</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v>1</v>
      </c>
      <c r="C2"/>
      <c r="D2" t="inlineStr" s="12">
        <is>
          <t>Mise en place du poste de travail — Vérifier les DLC, peser les denrées, sélectionner le matériel. Désinfecter le matériel et le poste de travail suivant les protocoles.</t>
        </is>
      </c>
      <c r="E2" t="s" s="12"/>
      <c r="F2"/>
    </row>
    <row r="3">
      <c r="A3" t="s">
        <v>75</v>
      </c>
      <c r="B3">
        <v>2</v>
      </c>
      <c r="C3"/>
      <c r="D3" t="inlineStr" s="12">
        <is>
          <t>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t>
        </is>
      </c>
      <c r="E3" t="s" s="12"/>
      <c r="F3"/>
    </row>
    <row r="4">
      <c r="A4" t="s">
        <v>75</v>
      </c>
      <c r="B4">
        <v>3</v>
      </c>
      <c r="C4"/>
      <c r="D4" t="inlineStr" s="12">
        <is>
          <t>Cuire le roux — Dans un rondeau, faire fondre le beurre, ajouter la farine tamisée et mélanger au fouet. Cuire sans coloration à feu doux le roux jusqu'à ce qu'il blanchisse et devienne mousseux. Laisser refroidir dans le rondeau.</t>
        </is>
      </c>
      <c r="E4" t="s" s="12"/>
      <c r="F4"/>
    </row>
    <row r="5">
      <c r="A5" t="s">
        <v>75</v>
      </c>
      <c r="B5">
        <v>4</v>
      </c>
      <c r="C5"/>
      <c r="D5" t="inlineStr" s="12">
        <is>
          <t>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t>
        </is>
      </c>
      <c r="E5" t="s" s="12"/>
      <c r="F5"/>
    </row>
    <row r="6">
      <c r="A6" t="s">
        <v>75</v>
      </c>
      <c r="B6">
        <v>5</v>
      </c>
      <c r="C6"/>
      <c r="D6" t="inlineStr" s="12">
        <is>
          <t>Préparer la garniture — Saisir et cuire au four à +180°C les lardons pendant 5 minutes environ. Passer les champignons au four vapeur. Cuire les petits oignons grelots 10 minutes au four vapeur. Réunir les 3 éléments de la garniture, couvrir. Stocker en armoire chaude à +63°C.</t>
        </is>
      </c>
      <c r="E6" t="s" s="12"/>
      <c r="F6"/>
    </row>
    <row r="7">
      <c r="A7" t="s">
        <v>75</v>
      </c>
      <c r="B7">
        <v>6</v>
      </c>
      <c r="C7"/>
      <c r="D7" t="inlineStr" s="12">
        <is>
          <t>Dresser et servir — Passer les œufs au four vapeur pendant 2 minutes. À l'assiette, déposer 2 œufs sur 2 tranches de pain aillées. Ajouter la garniture et napper de sauce meurette.</t>
        </is>
      </c>
      <c r="E7" t="s" s="12"/>
      <c r="F7"/>
    </row>
    <row r="8">
      <c r="A8" t="s">
        <v>76</v>
      </c>
      <c r="B8">
        <v>1</v>
      </c>
      <c r="C8" t="s">
        <v>77</v>
      </c>
      <c r="D8" t="inlineStr" s="12">
        <is>
          <t>Trier et laver soigneusement les tiges de persil, les branches de céleri et les feuilles de poireau. Ne pas utiliser des tiges ayant séjourné trop longtemps dans l'eau (risque de fermentation).</t>
        </is>
      </c>
      <c r="E8" t="s" s="12"/>
      <c r="F8"/>
    </row>
    <row r="9">
      <c r="A9" t="s">
        <v>76</v>
      </c>
      <c r="B9">
        <v>2</v>
      </c>
      <c r="C9" t="s">
        <v>77</v>
      </c>
      <c r="D9" t="s" s="12">
        <v>78</v>
      </c>
      <c r="E9" t="s" s="12"/>
      <c r="F9"/>
    </row>
    <row r="10">
      <c r="A10" t="s">
        <v>76</v>
      </c>
      <c r="B10">
        <v>3</v>
      </c>
      <c r="C10" t="s">
        <v>79</v>
      </c>
      <c r="D10" t="inlineStr" s="12">
        <is>
          <t>Composer le bouquet garni selon l'utilisation : base = tiges de persil + thym + laurier. Pour fonds blancs et pochés : ajouter blanc de poireau et céleri en branches. Pour gibelotte : ajouter romarin. Pour légumes secs : ajouter sarriette.</t>
        </is>
      </c>
      <c r="E10" t="s" s="12"/>
      <c r="F10"/>
    </row>
    <row r="11">
      <c r="A11" t="s">
        <v>76</v>
      </c>
      <c r="B11">
        <v>4</v>
      </c>
      <c r="C11" t="s">
        <v>80</v>
      </c>
      <c r="D11" t="inlineStr" s="12">
        <is>
          <t>Lier le bouquet garni en fagot bien serré avec de la ficelle de cuisine. Le rôle des aromates étant de parfumer, des produits de mauvaise qualité ou de fraîcheur insuffisante donnent un très mauvais résultat.</t>
        </is>
      </c>
      <c r="E11" t="s" s="12"/>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75</v>
      </c>
      <c r="C2" t="s">
        <v>85</v>
      </c>
      <c r="D2" s="6">
        <f>'Besoins'!$B$2*100</f>
        <v>100</v>
      </c>
      <c r="E2" t="s">
        <v>3</v>
      </c>
    </row>
    <row r="3">
      <c r="A3">
        <v>1</v>
      </c>
      <c r="B3" t="s">
        <v>86</v>
      </c>
      <c r="C3" t="s">
        <v>87</v>
      </c>
      <c r="D3" s="6">
        <f>'Besoins'!$B$2*200</f>
        <v>200</v>
      </c>
      <c r="E3" t="s">
        <v>3</v>
      </c>
    </row>
    <row r="4">
      <c r="A4">
        <v>1</v>
      </c>
      <c r="B4" t="s">
        <v>88</v>
      </c>
      <c r="C4" t="s">
        <v>89</v>
      </c>
      <c r="D4" s="6">
        <f>'Besoins'!$B$2*12</f>
        <v>12</v>
      </c>
      <c r="E4" t="s">
        <v>50</v>
      </c>
    </row>
    <row r="5">
      <c r="A5">
        <v>1</v>
      </c>
      <c r="B5" t="s">
        <v>90</v>
      </c>
      <c r="C5" t="s">
        <v>87</v>
      </c>
      <c r="D5" s="6">
        <f>'Besoins'!$B$2*1</f>
        <v>1</v>
      </c>
      <c r="E5" t="s">
        <v>15</v>
      </c>
    </row>
    <row r="6">
      <c r="A6">
        <v>1</v>
      </c>
      <c r="B6" t="s">
        <v>91</v>
      </c>
      <c r="C6" t="s">
        <v>87</v>
      </c>
      <c r="D6" s="6">
        <f>'Besoins'!$B$2*1</f>
        <v>1</v>
      </c>
      <c r="E6" t="s">
        <v>15</v>
      </c>
    </row>
    <row r="7">
      <c r="A7">
        <v>1</v>
      </c>
      <c r="B7" t="s">
        <v>92</v>
      </c>
      <c r="C7" t="s">
        <v>87</v>
      </c>
      <c r="D7" s="6">
        <f>'Besoins'!$B$2*0.2</f>
        <v>0.2</v>
      </c>
      <c r="E7" t="s">
        <v>15</v>
      </c>
    </row>
    <row r="8">
      <c r="A8">
        <v>1</v>
      </c>
      <c r="B8" t="s">
        <v>93</v>
      </c>
      <c r="C8" t="s">
        <v>85</v>
      </c>
      <c r="D8" s="6">
        <f>'Besoins'!$B$2*1</f>
        <v>1</v>
      </c>
      <c r="E8" t="s">
        <v>3</v>
      </c>
    </row>
    <row r="9">
      <c r="A9">
        <v>1</v>
      </c>
      <c r="B9" t="s">
        <v>94</v>
      </c>
      <c r="C9" t="s">
        <v>87</v>
      </c>
      <c r="D9" s="6">
        <f>'Besoins'!$B$2*0.015</f>
        <v>0.015</v>
      </c>
      <c r="E9" t="s">
        <v>15</v>
      </c>
    </row>
    <row r="10">
      <c r="A10">
        <v>1</v>
      </c>
      <c r="B10" t="s">
        <v>95</v>
      </c>
      <c r="C10" t="s">
        <v>87</v>
      </c>
      <c r="D10" s="6">
        <f>'Besoins'!$B$2*0.001</f>
        <v>0.001</v>
      </c>
      <c r="E10" t="s">
        <v>15</v>
      </c>
    </row>
    <row r="11">
      <c r="A11">
        <v>1</v>
      </c>
      <c r="B11" t="s">
        <v>96</v>
      </c>
      <c r="C11" t="s">
        <v>87</v>
      </c>
      <c r="D11" s="6">
        <f>'Besoins'!$B$2*0.55</f>
        <v>0.55</v>
      </c>
      <c r="E11" t="s">
        <v>15</v>
      </c>
    </row>
    <row r="12">
      <c r="A12">
        <v>1</v>
      </c>
      <c r="B12" t="s">
        <v>97</v>
      </c>
      <c r="C12" t="s">
        <v>87</v>
      </c>
      <c r="D12" s="6">
        <f>'Besoins'!$B$2*0.55</f>
        <v>0.55</v>
      </c>
      <c r="E12" t="s">
        <v>15</v>
      </c>
    </row>
    <row r="13">
      <c r="A13">
        <v>1</v>
      </c>
      <c r="B13" t="s">
        <v>98</v>
      </c>
      <c r="C13" t="s">
        <v>87</v>
      </c>
      <c r="D13" s="6">
        <f>'Besoins'!$B$2*0.05</f>
        <v>0.05</v>
      </c>
      <c r="E13" t="s">
        <v>15</v>
      </c>
    </row>
    <row r="14">
      <c r="A14">
        <v>1</v>
      </c>
      <c r="B14" t="s">
        <v>99</v>
      </c>
      <c r="C14" t="s">
        <v>87</v>
      </c>
      <c r="D14" s="6">
        <f>'Besoins'!$B$2*0.01</f>
        <v>0.01</v>
      </c>
      <c r="E14" t="s">
        <v>15</v>
      </c>
    </row>
    <row r="15">
      <c r="A15">
        <v>1</v>
      </c>
      <c r="B15" t="s">
        <v>100</v>
      </c>
      <c r="C15" t="s">
        <v>87</v>
      </c>
      <c r="D15" s="6">
        <f>'Besoins'!$B$2*0.001</f>
        <v>0.001</v>
      </c>
      <c r="E15" t="s">
        <v>15</v>
      </c>
    </row>
    <row r="16">
      <c r="A16">
        <v>1</v>
      </c>
      <c r="B16" t="s">
        <v>101</v>
      </c>
      <c r="C16" t="s">
        <v>87</v>
      </c>
      <c r="D16" s="6">
        <f>'Besoins'!$B$2*1</f>
        <v>1</v>
      </c>
      <c r="E16" t="s">
        <v>50</v>
      </c>
    </row>
    <row r="17">
      <c r="A17">
        <v>1</v>
      </c>
      <c r="B17" t="s">
        <v>102</v>
      </c>
      <c r="C17" t="s">
        <v>87</v>
      </c>
      <c r="D17" s="6">
        <f>'Besoins'!$B$2*0.1</f>
        <v>0.1</v>
      </c>
      <c r="E17" t="s">
        <v>15</v>
      </c>
    </row>
    <row r="18">
      <c r="A18">
        <v>1</v>
      </c>
      <c r="B18" t="s">
        <v>103</v>
      </c>
      <c r="C18" t="s">
        <v>87</v>
      </c>
      <c r="D18" s="6">
        <f>'Besoins'!$B$2*0.02</f>
        <v>0.02</v>
      </c>
      <c r="E18" t="s">
        <v>15</v>
      </c>
    </row>
    <row r="19">
      <c r="A19">
        <v>1</v>
      </c>
      <c r="B19" t="s">
        <v>104</v>
      </c>
      <c r="C19" t="s">
        <v>87</v>
      </c>
      <c r="D19" s="6">
        <f>'Besoins'!$B$2*3</f>
        <v>3</v>
      </c>
      <c r="E19" t="s">
        <v>15</v>
      </c>
    </row>
    <row r="20">
      <c r="A20">
        <v>1</v>
      </c>
      <c r="B20" t="s">
        <v>92</v>
      </c>
      <c r="C20" t="s">
        <v>87</v>
      </c>
      <c r="D20" s="6">
        <f>'Besoins'!$B$2*0.15</f>
        <v>0.15</v>
      </c>
      <c r="E20" t="s">
        <v>15</v>
      </c>
    </row>
    <row r="21">
      <c r="A21">
        <v>1</v>
      </c>
      <c r="B21" t="s">
        <v>105</v>
      </c>
      <c r="C21" t="s">
        <v>87</v>
      </c>
      <c r="D21" s="6">
        <f>'Besoins'!$B$2*2</f>
        <v>2</v>
      </c>
      <c r="E21" t="s">
        <v>15</v>
      </c>
    </row>
    <row r="22">
      <c r="A22">
        <v>1</v>
      </c>
      <c r="B22" t="s">
        <v>106</v>
      </c>
      <c r="C22" t="s">
        <v>87</v>
      </c>
      <c r="D22" s="6">
        <f>'Besoins'!$B$2*2</f>
        <v>2</v>
      </c>
      <c r="E22" t="s">
        <v>15</v>
      </c>
    </row>
    <row r="23">
      <c r="A23">
        <v>1</v>
      </c>
      <c r="B23" t="s">
        <v>107</v>
      </c>
      <c r="C23" t="s">
        <v>87</v>
      </c>
      <c r="D23" s="6">
        <f>'Besoins'!$B$2*2.3</f>
        <v>2.3</v>
      </c>
      <c r="E2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2">
        <v>108</v>
      </c>
      <c r="B1"/>
      <c r="C1"/>
      <c r="D1"/>
    </row>
    <row r="2">
      <c r="A2" t="str" s="13">
        <f>"GRO_CDC_045 · GRO.ENT.FR · référence : "&amp;Besoins!B3&amp;" "&amp;Besoins!C3&amp;" · multiplicateur réglable sur la feuille ""Besoins"""</f>
        <v>GRO_CDC_045 · GRO.ENT.FR · référence : 100 pc · multiplicateur réglable sur la feuille </v>
      </c>
      <c r="B2"/>
      <c r="C2"/>
      <c r="D2"/>
    </row>
    <row r="3">
      <c r="A3"/>
      <c r="B3"/>
      <c r="C3"/>
      <c r="D3"/>
    </row>
    <row r="4">
      <c r="A4" t="s" s="14">
        <v>109</v>
      </c>
      <c r="B4"/>
      <c r="C4"/>
      <c r="D4"/>
    </row>
    <row r="5">
      <c r="A5" t="s" s="15">
        <v>110</v>
      </c>
      <c r="B5" t="str" s="12">
        <f>Procedure!D2</f>
        <v>Mise en place du poste de travail — Vérifier les DLC, peser les denrées, sélectionner le matériel. Désinfecter le matériel et le poste de travail suivant les protocoles.</v>
      </c>
      <c r="C5"/>
      <c r="D5"/>
    </row>
    <row r="6">
      <c r="A6" t="s" s="15">
        <v>111</v>
      </c>
      <c r="B6" t="str" s="12">
        <f>Procedure!D3</f>
        <v>Préparations préliminaires — Déconditionner les œufs selon la procédure. Réserver au froid. Déconditionner les champignons et les petits oignons grelots suivant la procédure. Tailler la poitrine fumée en lardons. Éplucher, laver, désinfecter les végétaux suivant la procédure. Émincer les carottes. Trancher les baguettes de pain en rondelles, toaster au four, frotter à l'ail. Réserver tièdes.</v>
      </c>
      <c r="C6"/>
      <c r="D6"/>
    </row>
    <row r="7">
      <c r="A7"/>
      <c r="B7" t="str">
        <f>Besoins!B17</f>
        <v>Oeuf dur ecaille sous vide par 10</v>
      </c>
      <c r="C7" s="6">
        <f>Besoins!E17</f>
        <v>200</v>
      </c>
      <c r="D7" t="str">
        <f>Besoins!F17</f>
        <v>pc</v>
      </c>
    </row>
    <row r="8">
      <c r="A8" t="s" s="15">
        <v>112</v>
      </c>
      <c r="B8" t="str" s="12">
        <f>Procedure!D4</f>
        <v>Cuire le roux — Dans un rondeau, faire fondre le beurre, ajouter la farine tamisée et mélanger au fouet. Cuire sans coloration à feu doux le roux jusqu'à ce qu'il blanchisse et devienne mousseux. Laisser refroidir dans le rondeau.</v>
      </c>
      <c r="C8"/>
      <c r="D8"/>
    </row>
    <row r="9">
      <c r="A9"/>
      <c r="B9" t="str">
        <f>Besoins!B18</f>
        <v>Beurre doux 82% MG plaquette</v>
      </c>
      <c r="C9" s="6">
        <f>Besoins!E18</f>
        <v>0.55</v>
      </c>
      <c r="D9" t="str">
        <f>Besoins!F18</f>
        <v>kg</v>
      </c>
    </row>
    <row r="10">
      <c r="A10"/>
      <c r="B10" t="str">
        <f>Besoins!B15</f>
        <v>Farine de blé T55</v>
      </c>
      <c r="C10" s="6">
        <f>Besoins!E15</f>
        <v>0.55</v>
      </c>
      <c r="D10" t="str">
        <f>Besoins!F15</f>
        <v>kg</v>
      </c>
    </row>
    <row r="11">
      <c r="A11" t="s" s="15">
        <v>113</v>
      </c>
      <c r="B11" t="str" s="12">
        <f>Procedure!D5</f>
        <v>Élaborer la sauce meurette — Dans un rondeau, réunir tous les éléments de base de la sauce. Cuire le fond et le réduire d'un tiers. Passer au chinois le fond bouillant sur le roux. Mélanger au fouet. Corser le goût avec la glace de viande. Rectifier l'assaisonnement et la couleur. Crémer ou beurrer. Monter la sauce au mixeur. Débarrasser et filmer. Réserver en armoire chaude à +63°C.</v>
      </c>
      <c r="C11"/>
      <c r="D11"/>
    </row>
    <row r="12">
      <c r="A12"/>
      <c r="B12" t="s">
        <v>114</v>
      </c>
      <c r="C12" s="6">
        <f>'Besoins'!$B$2*12</f>
        <v>12</v>
      </c>
      <c r="D12" t="s">
        <v>50</v>
      </c>
    </row>
    <row r="13">
      <c r="A13"/>
      <c r="B13" t="str">
        <f>Besoins!B21</f>
        <v>CAROTTE France extra colis 12kg</v>
      </c>
      <c r="C13" s="6">
        <f>Besoins!E21</f>
        <v>1</v>
      </c>
      <c r="D13" t="str">
        <f>Besoins!F21</f>
        <v>kg</v>
      </c>
    </row>
    <row r="14">
      <c r="A14"/>
      <c r="B14" t="str">
        <f>Besoins!B24</f>
        <v>Échalotte hachée IQF</v>
      </c>
      <c r="C14" s="6">
        <f>Besoins!E24</f>
        <v>1</v>
      </c>
      <c r="D14" t="str">
        <f>Besoins!F24</f>
        <v>kg</v>
      </c>
    </row>
    <row r="15">
      <c r="A15"/>
      <c r="B15" t="s">
        <v>115</v>
      </c>
      <c r="C15" s="6">
        <f>'Besoins'!$B$2*0.2</f>
        <v>0.2</v>
      </c>
      <c r="D15" t="s">
        <v>15</v>
      </c>
    </row>
    <row r="16">
      <c r="A16"/>
      <c r="B16" t="s">
        <v>116</v>
      </c>
      <c r="C16" s="6">
        <f>'Besoins'!$B$2*1</f>
        <v>1</v>
      </c>
      <c r="D16" t="s">
        <v>3</v>
      </c>
    </row>
    <row r="17">
      <c r="A17"/>
      <c r="B17" t="str">
        <f>Besoins!B12</f>
        <v>Poivre noir en grains entiers</v>
      </c>
      <c r="C17" s="6">
        <f>Besoins!E12</f>
        <v>0.015</v>
      </c>
      <c r="D17" t="str">
        <f>Besoins!F12</f>
        <v>kg</v>
      </c>
    </row>
    <row r="18">
      <c r="A18"/>
      <c r="B18" t="str">
        <f>Besoins!B10</f>
        <v>Clous de girofle</v>
      </c>
      <c r="C18" s="6">
        <f>Besoins!E10</f>
        <v>0.001</v>
      </c>
      <c r="D18" t="str">
        <f>Besoins!F10</f>
        <v>kg</v>
      </c>
    </row>
    <row r="19">
      <c r="A19"/>
      <c r="B19" t="str">
        <f>Besoins!B22</f>
        <v>Sel fin de cuisine</v>
      </c>
      <c r="C19" s="6">
        <f>Besoins!E22</f>
        <v>0.05</v>
      </c>
      <c r="D19" t="str">
        <f>Besoins!F22</f>
        <v>kg</v>
      </c>
    </row>
    <row r="20">
      <c r="A20"/>
      <c r="B20" t="str">
        <f>Besoins!B13</f>
        <v>Poivre noir moulu</v>
      </c>
      <c r="C20" s="6">
        <f>Besoins!E13</f>
        <v>0.01</v>
      </c>
      <c r="D20" t="str">
        <f>Besoins!F13</f>
        <v>kg</v>
      </c>
    </row>
    <row r="21">
      <c r="A21"/>
      <c r="B21" t="str">
        <f>Besoins!B11</f>
        <v>Piment de Cayenne</v>
      </c>
      <c r="C21" s="6">
        <f>Besoins!E11</f>
        <v>0.001</v>
      </c>
      <c r="D21" t="str">
        <f>Besoins!F11</f>
        <v>kg</v>
      </c>
    </row>
    <row r="22">
      <c r="A22"/>
      <c r="B22" t="str">
        <f>Besoins!B19</f>
        <v>Crème fraîche liquide 15% MG allégée</v>
      </c>
      <c r="C22" s="6">
        <f>Besoins!E19</f>
        <v>1</v>
      </c>
      <c r="D22" t="str">
        <f>Besoins!F19</f>
        <v>lt</v>
      </c>
    </row>
    <row r="23">
      <c r="A23"/>
      <c r="B23" t="str">
        <f>Besoins!B16</f>
        <v>Glace de viande</v>
      </c>
      <c r="C23" s="6">
        <f>Besoins!E16</f>
        <v>0.1</v>
      </c>
      <c r="D23" t="str">
        <f>Besoins!F16</f>
        <v>kg</v>
      </c>
    </row>
    <row r="24">
      <c r="A24"/>
      <c r="B24" t="str">
        <f>Besoins!B9</f>
        <v>sucre semoule</v>
      </c>
      <c r="C24" s="6">
        <f>Besoins!E9</f>
        <v>0.02</v>
      </c>
      <c r="D24" t="str">
        <f>Besoins!F9</f>
        <v>kg</v>
      </c>
    </row>
    <row r="25">
      <c r="A25" t="s" s="15">
        <v>117</v>
      </c>
      <c r="B25" t="str" s="12">
        <f>Procedure!D6</f>
        <v>Préparer la garniture — Saisir et cuire au four à +180°C les lardons pendant 5 minutes environ. Passer les champignons au four vapeur. Cuire les petits oignons grelots 10 minutes au four vapeur. Réunir les 3 éléments de la garniture, couvrir. Stocker en armoire chaude à +63°C.</v>
      </c>
      <c r="C25"/>
      <c r="D25"/>
    </row>
    <row r="26">
      <c r="A26"/>
      <c r="B26" t="str">
        <f>Besoins!B8</f>
        <v>Champignons de Paris tranchés boîte</v>
      </c>
      <c r="C26" s="6">
        <f>Besoins!E8</f>
        <v>2.3</v>
      </c>
      <c r="D26" t="str">
        <f>Besoins!F8</f>
        <v>kg</v>
      </c>
    </row>
    <row r="27">
      <c r="A27"/>
      <c r="B27" t="str">
        <f>Besoins!B7</f>
        <v>Poitrine fumée n°1</v>
      </c>
      <c r="C27" s="6">
        <f>Besoins!E7</f>
        <v>2</v>
      </c>
      <c r="D27" t="str">
        <f>Besoins!F7</f>
        <v>kg</v>
      </c>
    </row>
    <row r="28">
      <c r="A28"/>
      <c r="B28" t="str">
        <f>Besoins!B25</f>
        <v>Petits oignons blancs surgelés</v>
      </c>
      <c r="C28" s="6">
        <f>Besoins!E25</f>
        <v>2</v>
      </c>
      <c r="D28" t="str">
        <f>Besoins!F25</f>
        <v>kg</v>
      </c>
    </row>
    <row r="29">
      <c r="A29" t="s" s="15">
        <v>118</v>
      </c>
      <c r="B29" t="str" s="12">
        <f>Procedure!D7</f>
        <v>Dresser et servir — Passer les œufs au four vapeur pendant 2 minutes. À l'assiette, déposer 2 œufs sur 2 tranches de pain aillées. Ajouter la garniture et napper de sauce meurette.</v>
      </c>
      <c r="C29"/>
      <c r="D29"/>
    </row>
    <row r="30">
      <c r="A30"/>
      <c r="B30" t="str">
        <f>Besoins!B23</f>
        <v>Baguette tradition crue précuite</v>
      </c>
      <c r="C30" s="6">
        <f>Besoins!E23</f>
        <v>3</v>
      </c>
      <c r="D30" t="str">
        <f>Besoins!F23</f>
        <v>kg</v>
      </c>
    </row>
    <row r="31">
      <c r="A31"/>
      <c r="B31"/>
      <c r="C31"/>
      <c r="D31"/>
    </row>
    <row r="32">
      <c r="A32" t="s" s="14">
        <v>119</v>
      </c>
      <c r="B32"/>
      <c r="C32"/>
      <c r="D32"/>
    </row>
    <row r="33">
      <c r="A33" t="s" s="15">
        <v>110</v>
      </c>
      <c r="B33" t="str" s="12">
        <f>"[TRIER] "&amp;Procedure!D8</f>
        <v>[TRIER] Trier et laver soigneusement les tiges de persil, les branches de céleri et les feuilles de poireau. Ne pas utiliser des tiges ayant séjourné trop longtemps dans l'eau (risque de fermentation).</v>
      </c>
      <c r="C33"/>
      <c r="D33"/>
    </row>
    <row r="34">
      <c r="A34" t="s" s="15">
        <v>111</v>
      </c>
      <c r="B34" t="str" s="12">
        <f>"[TRIER] "&amp;Procedure!D9</f>
        <v>[TRIER] Choisir un excellent thym très odorant, le trier, le laver, le sécher doucement. Laver, sécher et effeuiller le laurier.</v>
      </c>
      <c r="C34"/>
      <c r="D34"/>
    </row>
    <row r="35">
      <c r="A35" t="s" s="15">
        <v>112</v>
      </c>
      <c r="B35" t="str" s="12">
        <f>"[FOURRER] "&amp;Procedure!D10</f>
        <v>[FOURRER] Composer le bouquet garni selon l'utilisation : base = tiges de persil + thym + laurier. Pour fonds blancs et pochés : ajouter blanc de poireau et céleri en branches. Pour gibelotte : ajouter romarin. Pour légumes secs : ajouter sarriette.</v>
      </c>
      <c r="C35"/>
      <c r="D35"/>
    </row>
    <row r="36">
      <c r="A36" t="s" s="15">
        <v>113</v>
      </c>
      <c r="B36" t="str" s="12">
        <f>"[LIER] "&amp;Procedure!D11</f>
        <v>[LIER] Lier le bouquet garni en fagot bien serré avec de la ficelle de cuisine. Le rôle des aromates étant de parfumer, des produits de mauvaise qualité ou de fraîcheur insuffisante donnent un très mauvais résultat.</v>
      </c>
      <c r="C36"/>
      <c r="D36"/>
    </row>
    <row r="37">
      <c r="A37"/>
      <c r="B37"/>
      <c r="C37"/>
      <c r="D37"/>
    </row>
    <row r="38">
      <c r="A38" t="s" s="16">
        <v>120</v>
      </c>
      <c r="B38"/>
      <c r="C38"/>
      <c r="D38"/>
    </row>
  </sheetData>
  <sheetProtection sheet="1" formatRows="0" formatColumns="0"/>
  <mergeCells count="15">
    <mergeCell ref="A1:D1"/>
    <mergeCell ref="A2:D2"/>
    <mergeCell ref="A4:D4"/>
    <mergeCell ref="B5:D5"/>
    <mergeCell ref="B6:D6"/>
    <mergeCell ref="B8:D8"/>
    <mergeCell ref="B11:D11"/>
    <mergeCell ref="B25:D25"/>
    <mergeCell ref="B29:D29"/>
    <mergeCell ref="A32:D32"/>
    <mergeCell ref="B33:D33"/>
    <mergeCell ref="B34:D34"/>
    <mergeCell ref="B35:D35"/>
    <mergeCell ref="B36:D36"/>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2026-09-15T21:57:55Z</dcterms:created>
  <dc:title>OEUFS EN MEURETTE</dc:title>
  <dc:subject/>
  <dc:creator>CUIS.web</dc:creator>
  <cp:lastModifiedBy/>
  <cp:keywords/>
  <dc:description>Export automatique — moteur récursif d'origine : Bernard Vandendaele</dc:description>
  <cp:category/>
  <dc:language>en-US</dc:language>
  <dcterms:modified xsi:type="dcterms:W3CDTF">2026-09-15T21:57:55Z</dcterms:modified>
  <cp:revision>1</cp:revision>
</cp:coreProperties>
</file>