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<sst xmlns="http://schemas.openxmlformats.org/spreadsheetml/2006/main" count="133" uniqueCount="133">
  <si>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</si>
  <si>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</si>
  <si>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</si>
  <si>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</si>
  <si>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</si>
  <si>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</si>
  <si>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</si>
  <si>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</si>
  <si>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</si>
  <si>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</si>
  <si>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</si>
  <si>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</si>
  <si>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RNME1014106</t>
  </si>
  <si>
    <t>Vin rouge bib 10L UE</t>
  </si>
  <si>
    <t>Vins et bières de cuisson</t>
  </si>
  <si>
    <t>u</t>
  </si>
  <si>
    <t>RNM100733</t>
  </si>
  <si>
    <t>Lardons lardon cru fumé</t>
  </si>
  <si>
    <t>Charcuterie</t>
  </si>
  <si>
    <t>kg</t>
  </si>
  <si>
    <t>CONS-CHAMPIG-PI</t>
  </si>
  <si>
    <t>Champignons de Paris tranchés boîte</t>
  </si>
  <si>
    <t>Conserves de légumes</t>
  </si>
  <si>
    <t>EPI-CLOU-GIROFLE</t>
  </si>
  <si>
    <t>Clous de girofle</t>
  </si>
  <si>
    <t>Épices en poudre et graines</t>
  </si>
  <si>
    <t>EPI-PIMENT-CAYE</t>
  </si>
  <si>
    <t>Piment de Cayenne</t>
  </si>
  <si>
    <t>EPI-POIVRE-GRAIN</t>
  </si>
  <si>
    <t>Poivre noir en grains entiers</t>
  </si>
  <si>
    <t>EPI-POIVRE-NOIR</t>
  </si>
  <si>
    <t>Poivre noir moulu</t>
  </si>
  <si>
    <t>HER-LAURIER</t>
  </si>
  <si>
    <t>Laurier sauce feuilles</t>
  </si>
  <si>
    <t>Herbes aromatiques séchées</t>
  </si>
  <si>
    <t>HER-THYM</t>
  </si>
  <si>
    <t>Thym séché</t>
  </si>
  <si>
    <t>FAR-T55</t>
  </si>
  <si>
    <t>Farine de blé T55</t>
  </si>
  <si>
    <t>Farines de blé</t>
  </si>
  <si>
    <t>GLACE-VIANDE</t>
  </si>
  <si>
    <t>Glace de viande</t>
  </si>
  <si>
    <t>Fonds concentrés et extraits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</si>
  <si>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</si>
  <si>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</si>
  <si>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</si>
  <si>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</si>
  <si>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</si>
  <si>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</si>
  <si>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lt</t>
  </si>
  <si>
    <t>RNM17710123</t>
  </si>
  <si>
    <t>AIL frais France cat.I 60-80mm</t>
  </si>
  <si>
    <t>Légumes</t>
  </si>
  <si>
    <t>RNM0420123</t>
  </si>
  <si>
    <t>CAROTTE France extra colis 12kg</t>
  </si>
  <si>
    <t>RNM6520160</t>
  </si>
  <si>
    <t>PERSIL simple France botte</t>
  </si>
  <si>
    <t>bte</t>
  </si>
  <si>
    <t>OEUF-POCHE-SV-P</t>
  </si>
  <si>
    <t>Œuf poché cuit sous vide (pièce)</t>
  </si>
  <si>
    <t>Ovoproduits</t>
  </si>
  <si>
    <t>SEL-FIN</t>
  </si>
  <si>
    <t>Sel fin de cuisine</t>
  </si>
  <si>
    <t>Sels et condiments de base</t>
  </si>
  <si>
    <t>PAIN-BAGUETTE-CR</t>
  </si>
  <si>
    <t>Baguette tradition crue précuite</t>
  </si>
  <si>
    <t>Pains et bases précuits</t>
  </si>
  <si>
    <t>SUC-BLANC</t>
  </si>
  <si>
    <t>Sucre blanc cristal sac 25 kg</t>
  </si>
  <si>
    <t>Sucres et édulcorants</t>
  </si>
  <si>
    <t>RNMS00813</t>
  </si>
  <si>
    <t>Échalotte hachée IQF</t>
  </si>
  <si>
    <t>Légumes surgelés</t>
  </si>
  <si>
    <t>RNMS00786</t>
  </si>
  <si>
    <t>Petits oignons blancs surgelés</t>
  </si>
  <si>
    <t>Total</t>
  </si>
  <si>
    <t>Recette</t>
  </si>
  <si>
    <t>#</t>
  </si>
  <si>
    <t>Verbe</t>
  </si>
  <si>
    <t>Étape</t>
  </si>
  <si>
    <t>Précision technique</t>
  </si>
  <si>
    <t>Durée</t>
  </si>
  <si>
    <t>ŒUFS EN MEURETTE</t>
  </si>
  <si>
    <t>BOUQUET GARNI</t>
  </si>
  <si>
    <t>TRIER</t>
  </si>
  <si>
    <t>Mise en place — Peser et mesurer toutes les denrées, vérifier leur fraîcheur.</t>
  </si>
  <si>
    <t>FOURRER</t>
  </si>
  <si>
    <t>Niveau</t>
  </si>
  <si>
    <t>Composant</t>
  </si>
  <si>
    <t>Type</t>
  </si>
  <si>
    <t>Quantité (× multiplicateur, voir feuille Besoins)</t>
  </si>
  <si>
    <t>recette</t>
  </si>
  <si>
    <t xml:space="preserve">    ↳ Œuf poché cuit sous vide (pièce)</t>
  </si>
  <si>
    <t>matiere</t>
  </si>
  <si>
    <t xml:space="preserve">    ↳ VIN ROUGE CUISSON (L) (conv.)</t>
  </si>
  <si>
    <t>conversion</t>
  </si>
  <si>
    <t xml:space="preserve">    ↳ CAROTTE France extra colis 12kg</t>
  </si>
  <si>
    <t xml:space="preserve">    ↳ Échalotte hachée IQF</t>
  </si>
  <si>
    <t xml:space="preserve">    ↳ AIL frais France cat.I 60-80mm</t>
  </si>
  <si>
    <t xml:space="preserve">    ↳ BOUQUET GARNI</t>
  </si>
  <si>
    <t xml:space="preserve">        ↳ PERSIL PLAT (KG) (conv.)</t>
  </si>
  <si>
    <t xml:space="preserve">        ↳ Thym séché</t>
  </si>
  <si>
    <t xml:space="preserve">        ↳ Laurier sauce feuilles</t>
  </si>
  <si>
    <t xml:space="preserve">    ↳ Poivre noir en grains entiers</t>
  </si>
  <si>
    <t xml:space="preserve">    ↳ Clous de girofle (par 20) (conv.)</t>
  </si>
  <si>
    <t xml:space="preserve">    ↳ Beurre doux 82% MG plaquette</t>
  </si>
  <si>
    <t xml:space="preserve">    ↳ Farine de blé T55</t>
  </si>
  <si>
    <t xml:space="preserve">    ↳ Sel fin de cuisine</t>
  </si>
  <si>
    <t xml:space="preserve">    ↳ Poivre noir moulu</t>
  </si>
  <si>
    <t xml:space="preserve">    ↳ Piment de Cayenne</t>
  </si>
  <si>
    <t xml:space="preserve">    ↳ Crème fraîche liquide 15% MG allégée</t>
  </si>
  <si>
    <t xml:space="preserve">    ↳ Glace de viande</t>
  </si>
  <si>
    <t xml:space="preserve">    ↳ Sucre blanc cristal sac 25 kg</t>
  </si>
  <si>
    <t xml:space="preserve">    ↳ BAGUETTE CRUE PRÉCUITE (KG) (conv.)</t>
  </si>
  <si>
    <t xml:space="preserve">    ↳ Petits oignons blancs surgelés</t>
  </si>
  <si>
    <t xml:space="preserve">    ↳ Lardons lardon cru fumé</t>
  </si>
  <si>
    <t xml:space="preserve">    ↳ Champignons de Paris tranchés boîte</t>
  </si>
  <si>
    <t>Fiche technique — ŒUFS EN MEURETTE</t>
  </si>
  <si>
    <t>ŒUFS EN MEURETTE  GRO_CDC_045</t>
  </si>
  <si>
    <t>1.</t>
  </si>
  <si>
    <t>2.</t>
  </si>
  <si>
    <t xml:space="preserve">    BAGUETTE CRUE PRÉCUITE (KG) (conv.)</t>
  </si>
  <si>
    <t xml:space="preserve">    AIL frais France cat.I 60-80mm</t>
  </si>
  <si>
    <t>3.</t>
  </si>
  <si>
    <t>4.</t>
  </si>
  <si>
    <t xml:space="preserve">    VIN ROUGE CUISSON (L) (conv.)</t>
  </si>
  <si>
    <t xml:space="preserve">    BOUQUET GARNI</t>
  </si>
  <si>
    <t xml:space="preserve">    Clous de girofle (par 20) (conv.)</t>
  </si>
  <si>
    <t>5.</t>
  </si>
  <si>
    <t>6.</t>
  </si>
  <si>
    <t>↳ BOUQUET GARNI  BPI-CUI-BGT-GRN</t>
  </si>
  <si>
    <t xml:space="preserve">    PERSIL PLAT (KG) (conv.)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</si>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</sst>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1.2</v>
      </c>
      <c r="E7" s="6">
        <f>D7*$B$2</f>
        <v>1.2</v>
      </c>
      <c r="F7" t="s">
        <v>15</v>
      </c>
      <c r="G7" s="8">
        <f>E7*22.46</f>
        <v>26.952</v>
      </c>
    </row>
    <row r="8">
      <c r="A8" t="s">
        <v>16</v>
      </c>
      <c r="B8" t="s">
        <v>17</v>
      </c>
      <c r="C8" t="s">
        <v>18</v>
      </c>
      <c r="D8" s="4">
        <v>2</v>
      </c>
      <c r="E8" s="6">
        <f>D8*$B$2</f>
        <v>2</v>
      </c>
      <c r="F8" t="s">
        <v>19</v>
      </c>
      <c r="G8" s="8">
        <f>E8*8.96</f>
        <v>17.92</v>
      </c>
    </row>
    <row r="9">
      <c r="A9" t="s">
        <v>20</v>
      </c>
      <c r="B9" t="s">
        <v>21</v>
      </c>
      <c r="C9" t="s">
        <v>22</v>
      </c>
      <c r="D9" s="4">
        <v>2.3</v>
      </c>
      <c r="E9" s="6">
        <f>D9*$B$2</f>
        <v>2.3</v>
      </c>
      <c r="F9" t="s">
        <v>19</v>
      </c>
      <c r="G9" s="8">
        <f>E9*3.2</f>
        <v>7.36</v>
      </c>
    </row>
    <row r="10">
      <c r="A10" t="s">
        <v>23</v>
      </c>
      <c r="B10" t="s">
        <v>24</v>
      </c>
      <c r="C10" t="s">
        <v>25</v>
      </c>
      <c r="D10" s="4">
        <v>0.00025</v>
      </c>
      <c r="E10" s="6">
        <f>D10*$B$2</f>
        <v>0.00025</v>
      </c>
      <c r="F10" t="s">
        <v>19</v>
      </c>
      <c r="G10" s="8">
        <f>E10*25</f>
        <v>0.00625</v>
      </c>
    </row>
    <row r="11">
      <c r="A11" t="s">
        <v>26</v>
      </c>
      <c r="B11" t="s">
        <v>27</v>
      </c>
      <c r="C11" t="s">
        <v>25</v>
      </c>
      <c r="D11" s="4">
        <v>0.001</v>
      </c>
      <c r="E11" s="6">
        <f>D11*$B$2</f>
        <v>0.001</v>
      </c>
      <c r="F11" t="s">
        <v>19</v>
      </c>
      <c r="G11" s="8">
        <f>E11*9.8</f>
        <v>0.0098</v>
      </c>
    </row>
    <row r="12">
      <c r="A12" t="s">
        <v>28</v>
      </c>
      <c r="B12" t="s">
        <v>29</v>
      </c>
      <c r="C12" t="s">
        <v>25</v>
      </c>
      <c r="D12" s="4">
        <v>0.015</v>
      </c>
      <c r="E12" s="6">
        <f>D12*$B$2</f>
        <v>0.015</v>
      </c>
      <c r="F12" t="s">
        <v>19</v>
      </c>
      <c r="G12" s="8">
        <f>E12*12</f>
        <v>0.18</v>
      </c>
    </row>
    <row r="13">
      <c r="A13" t="s">
        <v>30</v>
      </c>
      <c r="B13" t="s">
        <v>31</v>
      </c>
      <c r="C13" t="s">
        <v>25</v>
      </c>
      <c r="D13" s="4">
        <v>0.01</v>
      </c>
      <c r="E13" s="6">
        <f>D13*$B$2</f>
        <v>0.01</v>
      </c>
      <c r="F13" t="s">
        <v>19</v>
      </c>
      <c r="G13" s="8">
        <f>E13*12.5</f>
        <v>0.125</v>
      </c>
    </row>
    <row r="14">
      <c r="A14" t="s">
        <v>32</v>
      </c>
      <c r="B14" t="s">
        <v>33</v>
      </c>
      <c r="C14" t="s">
        <v>34</v>
      </c>
      <c r="D14" s="4">
        <v>0.001</v>
      </c>
      <c r="E14" s="6">
        <f>D14*$B$2</f>
        <v>0.001</v>
      </c>
      <c r="F14" t="s">
        <v>19</v>
      </c>
      <c r="G14" s="8">
        <f>E14*9.8</f>
        <v>0.0098</v>
      </c>
    </row>
    <row r="15">
      <c r="A15" t="s">
        <v>35</v>
      </c>
      <c r="B15" t="s">
        <v>36</v>
      </c>
      <c r="C15" t="s">
        <v>34</v>
      </c>
      <c r="D15" s="4">
        <v>0.001</v>
      </c>
      <c r="E15" s="6">
        <f>D15*$B$2</f>
        <v>0.001</v>
      </c>
      <c r="F15" t="s">
        <v>19</v>
      </c>
      <c r="G15" s="8">
        <f>E15*8.5</f>
        <v>0.0085</v>
      </c>
    </row>
    <row r="16">
      <c r="A16" t="s">
        <v>37</v>
      </c>
      <c r="B16" t="s">
        <v>38</v>
      </c>
      <c r="C16" t="s">
        <v>39</v>
      </c>
      <c r="D16" s="4">
        <v>0.55</v>
      </c>
      <c r="E16" s="6">
        <f>D16*$B$2</f>
        <v>0.55</v>
      </c>
      <c r="F16" t="s">
        <v>19</v>
      </c>
      <c r="G16" s="8">
        <f>E16*0.56</f>
        <v>0.308</v>
      </c>
    </row>
    <row r="17">
      <c r="A17" t="s">
        <v>40</v>
      </c>
      <c r="B17" t="s">
        <v>41</v>
      </c>
      <c r="C17" t="s">
        <v>42</v>
      </c>
      <c r="D17" s="4">
        <v>0.1</v>
      </c>
      <c r="E17" s="6">
        <f>D17*$B$2</f>
        <v>0.1</v>
      </c>
      <c r="F17" t="s">
        <v>19</v>
      </c>
      <c r="G17" s="8">
        <f>E17*55</f>
        <v>5.5</v>
      </c>
    </row>
    <row r="18">
      <c r="A18" t="s">
        <v>43</v>
      </c>
      <c r="B18" t="s">
        <v>44</v>
      </c>
      <c r="C18" t="s">
        <v>45</v>
      </c>
      <c r="D18" s="4">
        <v>0.55</v>
      </c>
      <c r="E18" s="6">
        <f>D18*$B$2</f>
        <v>0.55</v>
      </c>
      <c r="F18" t="s">
        <v>19</v>
      </c>
      <c r="G18" s="8">
        <f>E18*5.2</f>
        <v>2.86</v>
      </c>
    </row>
    <row r="19">
      <c r="A19" t="s">
        <v>46</v>
      </c>
      <c r="B19" t="s">
        <v>47</v>
      </c>
      <c r="C19" t="s">
        <v>48</v>
      </c>
      <c r="D19" s="4">
        <v>1</v>
      </c>
      <c r="E19" s="6">
        <f>D19*$B$2</f>
        <v>1</v>
      </c>
      <c r="F19" t="s">
        <v>49</v>
      </c>
      <c r="G19" s="8">
        <f>E19*2.2</f>
        <v>2.2</v>
      </c>
    </row>
    <row r="20">
      <c r="A20" t="s">
        <v>50</v>
      </c>
      <c r="B20" t="s">
        <v>51</v>
      </c>
      <c r="C20" t="s">
        <v>52</v>
      </c>
      <c r="D20" s="4">
        <v>0.35</v>
      </c>
      <c r="E20" s="6">
        <f>D20*$B$2</f>
        <v>0.35</v>
      </c>
      <c r="F20" t="s">
        <v>19</v>
      </c>
      <c r="G20" s="8">
        <f>E20*6.5</f>
        <v>2.275</v>
      </c>
    </row>
    <row r="21">
      <c r="A21" t="s">
        <v>53</v>
      </c>
      <c r="B21" t="s">
        <v>54</v>
      </c>
      <c r="C21" t="s">
        <v>52</v>
      </c>
      <c r="D21" s="4">
        <v>1</v>
      </c>
      <c r="E21" s="6">
        <f>D21*$B$2</f>
        <v>1</v>
      </c>
      <c r="F21" t="s">
        <v>19</v>
      </c>
      <c r="G21" s="8">
        <f>E21*1.1</f>
        <v>1.1</v>
      </c>
    </row>
    <row r="22">
      <c r="A22" t="s">
        <v>55</v>
      </c>
      <c r="B22" t="s">
        <v>56</v>
      </c>
      <c r="C22" t="s">
        <v>52</v>
      </c>
      <c r="D22" s="4">
        <v>0.2</v>
      </c>
      <c r="E22" s="6">
        <f>D22*$B$2</f>
        <v>0.2</v>
      </c>
      <c r="F22" t="s">
        <v>57</v>
      </c>
      <c r="G22" s="8">
        <f>E22*0.45</f>
        <v>0.09</v>
      </c>
    </row>
    <row r="23">
      <c r="A23" t="s">
        <v>58</v>
      </c>
      <c r="B23" t="s">
        <v>59</v>
      </c>
      <c r="C23" t="s">
        <v>60</v>
      </c>
      <c r="D23" s="4">
        <v>200</v>
      </c>
      <c r="E23" s="6">
        <f>D23*$B$2</f>
        <v>200</v>
      </c>
      <c r="F23" t="s">
        <v>3</v>
      </c>
      <c r="G23" s="8">
        <f>E23*0.35</f>
        <v>70</v>
      </c>
    </row>
    <row r="24">
      <c r="A24" t="s">
        <v>61</v>
      </c>
      <c r="B24" t="s">
        <v>62</v>
      </c>
      <c r="C24" t="s">
        <v>63</v>
      </c>
      <c r="D24" s="4">
        <v>0.025</v>
      </c>
      <c r="E24" s="6">
        <f>D24*$B$2</f>
        <v>0.025</v>
      </c>
      <c r="F24" t="s">
        <v>19</v>
      </c>
      <c r="G24" s="8">
        <f>E24*0.35</f>
        <v>0.00875</v>
      </c>
    </row>
    <row r="25">
      <c r="A25" t="s">
        <v>64</v>
      </c>
      <c r="B25" t="s">
        <v>65</v>
      </c>
      <c r="C25" t="s">
        <v>66</v>
      </c>
      <c r="D25" s="4">
        <v>12</v>
      </c>
      <c r="E25" s="6">
        <f>D25*$B$2</f>
        <v>12</v>
      </c>
      <c r="F25" t="s">
        <v>3</v>
      </c>
      <c r="G25" s="8">
        <f>E25*0.45</f>
        <v>5.4</v>
      </c>
    </row>
    <row r="26">
      <c r="A26" t="s">
        <v>67</v>
      </c>
      <c r="B26" t="s">
        <v>68</v>
      </c>
      <c r="C26" t="s">
        <v>69</v>
      </c>
      <c r="D26" s="4">
        <v>0.02</v>
      </c>
      <c r="E26" s="6">
        <f>D26*$B$2</f>
        <v>0.02</v>
      </c>
      <c r="F26" t="s">
        <v>19</v>
      </c>
      <c r="G26" s="8">
        <f>E26*0.82</f>
        <v>0.0164</v>
      </c>
    </row>
    <row r="27">
      <c r="A27" t="s">
        <v>70</v>
      </c>
      <c r="B27" t="s">
        <v>71</v>
      </c>
      <c r="C27" t="s">
        <v>72</v>
      </c>
      <c r="D27" s="4">
        <v>1</v>
      </c>
      <c r="E27" s="6">
        <f>D27*$B$2</f>
        <v>1</v>
      </c>
      <c r="F27" t="s">
        <v>19</v>
      </c>
      <c r="G27" s="8">
        <f>E27*6.96</f>
        <v>6.96</v>
      </c>
    </row>
    <row r="28">
      <c r="A28" t="s">
        <v>73</v>
      </c>
      <c r="B28" t="s">
        <v>74</v>
      </c>
      <c r="C28" t="s">
        <v>72</v>
      </c>
      <c r="D28" s="4">
        <v>2</v>
      </c>
      <c r="E28" s="6">
        <f>D28*$B$2</f>
        <v>2</v>
      </c>
      <c r="F28" t="s">
        <v>19</v>
      </c>
      <c r="G28" s="8">
        <f>E28*3.85</f>
        <v>7.7</v>
      </c>
    </row>
    <row r="29">
      <c r="A29"/>
      <c r="B29"/>
      <c r="C29"/>
      <c r="D29"/>
      <c r="E29"/>
      <c r="F29" t="s" s="9">
        <v>75</v>
      </c>
      <c r="G29" s="10">
        <f>SUM(G7:G28)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76</v>
      </c>
      <c r="B1" t="s" s="7">
        <v>77</v>
      </c>
      <c r="C1" t="s" s="7">
        <v>78</v>
      </c>
      <c r="D1" t="s" s="7">
        <v>79</v>
      </c>
      <c r="E1" t="s" s="7">
        <v>80</v>
      </c>
      <c r="F1" t="s" s="7">
        <v>81</v>
      </c>
    </row>
    <row r="2">
      <c r="A2" t="s">
        <v>82</v>
      </c>
      <c r="B2">
        <v>1</v>
      </c>
      <c r="C2"/>
      <c r="D2" t="inlineStr" s="11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1"/>
      <c r="F2"/>
    </row>
    <row r="3">
      <c r="A3" t="s">
        <v>82</v>
      </c>
      <c r="B3">
        <v>2</v>
      </c>
      <c r="C3"/>
      <c r="D3" t="inlineStr" s="11">
        <is>
          <t>Préparations préliminaires — Déconditionner les œufs pochés ; les réserver au froid dans 6 bacs GN 1/1 H 35 perforés doublés d'un bac plein. Déconditionner les champignons et les oignons grelots ; réserver séparément avec les lardons, dans 3 bacs GN 1/1 H 35 perforés. Éplucher, laver, désinfecter les végétaux ; émincer les carottes. Trancher les baguettes en rondelles ; les toaster au four sur grilles GN 1/1, les frotter à l'ail ; réserver tièdes.</t>
        </is>
      </c>
      <c r="E3" t="s" s="11"/>
      <c r="F3"/>
    </row>
    <row r="4">
      <c r="A4" t="s">
        <v>82</v>
      </c>
      <c r="B4">
        <v>3</v>
      </c>
      <c r="C4"/>
      <c r="D4" t="inlineStr" s="11">
        <is>
          <t>Cuire le roux — En rondeau, faire fondre le beurre, ajouter la farine tamisée, mélanger au fouet ; cuire sans coloration à feu doux jusqu'à ce que le roux blanchisse et mousse. Laisser refroidir dans le rondeau.</t>
        </is>
      </c>
      <c r="E4" t="s" s="11"/>
      <c r="F4"/>
    </row>
    <row r="5">
      <c r="A5" t="s">
        <v>82</v>
      </c>
      <c r="B5">
        <v>4</v>
      </c>
      <c r="C5"/>
      <c r="D5" t="inlineStr" s="11">
        <is>
          <t>Élaborer la sauce meurette — En rondeau, réunir les éléments de base de la sauce (vin, carottes, échalotes, ail, bouquet garni, poivre en grain, girofle) ; cuire et réduire d'un tiers. Passer au chinois le fond bouillant sur le roux ; mélanger au fouet. Corser avec la glace de viande ; ⚠️☢️ ATTENTION : LES LARDONS FUMÉS ET LA GLACE DE VIANDE SONT DÉJÀ SALÉS — GOÛTER AVANT DE SALER ⚠️☢️ Rectifier l'assaisonnement (sel, poivre, Cayenne, sucre) et la couleur (un peu de concentré de tomate si besoin). Crémer ; monter au mixeur. Débarrasser en bac GN 1/1 H 250, filmer ; respecter la procédure de fin de cuisson ; maintenir à + 63 °C.</t>
        </is>
      </c>
      <c r="E5" t="s" s="11"/>
      <c r="F5"/>
    </row>
    <row r="6">
      <c r="A6" t="s">
        <v>82</v>
      </c>
      <c r="B6">
        <v>5</v>
      </c>
      <c r="C6"/>
      <c r="D6" t="inlineStr" s="11">
        <is>
          <t>Préparer la garniture — Saisir les lardons au four à + 180 °C, 5 minutes environ. Passer les champignons au four vapeur ; cuire les oignons grelots 10 minutes à la vapeur. Réunir la garniture en bac GN 1/1 H 65, couvrir ; respecter la procédure de fin de cuisson ; maintenir à + 63 °C.</t>
        </is>
      </c>
      <c r="E6" t="s" s="11"/>
      <c r="F6"/>
    </row>
    <row r="7">
      <c r="A7" t="s">
        <v>82</v>
      </c>
      <c r="B7">
        <v>6</v>
      </c>
      <c r="C7"/>
      <c r="D7" t="inlineStr" s="11">
        <is>
          <t>Dresser et servir — Réchauffer les œufs pochés 2 minutes au four vapeur. À l'assiette, déposer 2 œufs sur 2 croûtons aillés ; ajouter la garniture ; napper de sauce meurette. Suggestions : adoucir la sauce avec 750 g de purée de carottes ; ou réchauffer les œufs dans la sauce, 5 minutes à four mixte + 160 °C.</t>
        </is>
      </c>
      <c r="E7" t="s" s="11"/>
      <c r="F7"/>
    </row>
    <row r="8">
      <c r="A8" t="s">
        <v>83</v>
      </c>
      <c r="B8">
        <v>1</v>
      </c>
      <c r="C8" t="s">
        <v>84</v>
      </c>
      <c r="D8" t="s" s="11">
        <v>85</v>
      </c>
      <c r="E8" t="s" s="11"/>
      <c r="F8"/>
    </row>
    <row r="9">
      <c r="A9" t="s">
        <v>83</v>
      </c>
      <c r="B9">
        <v>2</v>
      </c>
      <c r="C9" t="s">
        <v>84</v>
      </c>
      <c r="D9" t="inlineStr" s="11">
        <is>
          <t>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t>
        </is>
      </c>
      <c r="E9" t="s" s="11"/>
      <c r="F9"/>
    </row>
    <row r="10">
      <c r="A10" t="s">
        <v>83</v>
      </c>
      <c r="B10">
        <v>3</v>
      </c>
      <c r="C10" t="s">
        <v>86</v>
      </c>
      <c r="D10" t="inlineStr" s="11">
        <is>
          <t>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t>
        </is>
      </c>
      <c r="E10" t="s" s="11"/>
      <c r="F10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87</v>
      </c>
      <c r="B1" t="s" s="7">
        <v>88</v>
      </c>
      <c r="C1" t="s" s="7">
        <v>89</v>
      </c>
      <c r="D1" t="s" s="7">
        <v>90</v>
      </c>
      <c r="E1" t="s" s="7">
        <v>10</v>
      </c>
    </row>
    <row r="2">
      <c r="A2">
        <v>0</v>
      </c>
      <c r="B2" t="s">
        <v>82</v>
      </c>
      <c r="C2" t="s">
        <v>91</v>
      </c>
      <c r="D2" s="6">
        <f>'Besoins'!$B$2*100</f>
        <v>100</v>
      </c>
      <c r="E2" t="s">
        <v>3</v>
      </c>
    </row>
    <row r="3">
      <c r="A3">
        <v>1</v>
      </c>
      <c r="B3" t="s">
        <v>92</v>
      </c>
      <c r="C3" t="s">
        <v>93</v>
      </c>
      <c r="D3" s="6">
        <f>'Besoins'!$B$2*200</f>
        <v>200</v>
      </c>
      <c r="E3" t="s">
        <v>3</v>
      </c>
    </row>
    <row r="4">
      <c r="A4">
        <v>1</v>
      </c>
      <c r="B4" t="s">
        <v>94</v>
      </c>
      <c r="C4" t="s">
        <v>95</v>
      </c>
      <c r="D4" s="6">
        <f>'Besoins'!$B$2*12</f>
        <v>12</v>
      </c>
      <c r="E4" t="s">
        <v>49</v>
      </c>
    </row>
    <row r="5">
      <c r="A5">
        <v>1</v>
      </c>
      <c r="B5" t="s">
        <v>96</v>
      </c>
      <c r="C5" t="s">
        <v>93</v>
      </c>
      <c r="D5" s="6">
        <f>'Besoins'!$B$2*1</f>
        <v>1</v>
      </c>
      <c r="E5" t="s">
        <v>19</v>
      </c>
    </row>
    <row r="6">
      <c r="A6">
        <v>1</v>
      </c>
      <c r="B6" t="s">
        <v>97</v>
      </c>
      <c r="C6" t="s">
        <v>93</v>
      </c>
      <c r="D6" s="6">
        <f>'Besoins'!$B$2*1</f>
        <v>1</v>
      </c>
      <c r="E6" t="s">
        <v>19</v>
      </c>
    </row>
    <row r="7">
      <c r="A7">
        <v>1</v>
      </c>
      <c r="B7" t="s">
        <v>98</v>
      </c>
      <c r="C7" t="s">
        <v>93</v>
      </c>
      <c r="D7" s="6">
        <f>'Besoins'!$B$2*0.2</f>
        <v>0.2</v>
      </c>
      <c r="E7" t="s">
        <v>19</v>
      </c>
    </row>
    <row r="8">
      <c r="A8">
        <v>1</v>
      </c>
      <c r="B8" t="s">
        <v>99</v>
      </c>
      <c r="C8" t="s">
        <v>91</v>
      </c>
      <c r="D8" s="6">
        <f>'Besoins'!$B$2*1</f>
        <v>1</v>
      </c>
      <c r="E8" t="s">
        <v>3</v>
      </c>
    </row>
    <row r="9">
      <c r="A9">
        <v>2</v>
      </c>
      <c r="B9" t="s">
        <v>100</v>
      </c>
      <c r="C9" t="s">
        <v>95</v>
      </c>
      <c r="D9" s="6">
        <f>'Besoins'!$B$2*0.02</f>
        <v>0.02</v>
      </c>
      <c r="E9" t="s">
        <v>19</v>
      </c>
    </row>
    <row r="10">
      <c r="A10">
        <v>2</v>
      </c>
      <c r="B10" t="s">
        <v>101</v>
      </c>
      <c r="C10" t="s">
        <v>93</v>
      </c>
      <c r="D10" s="6">
        <f>'Besoins'!$B$2*0.001</f>
        <v>0.001</v>
      </c>
      <c r="E10" t="s">
        <v>19</v>
      </c>
    </row>
    <row r="11">
      <c r="A11">
        <v>2</v>
      </c>
      <c r="B11" t="s">
        <v>102</v>
      </c>
      <c r="C11" t="s">
        <v>93</v>
      </c>
      <c r="D11" s="6">
        <f>'Besoins'!$B$2*0.001</f>
        <v>0.001</v>
      </c>
      <c r="E11" t="s">
        <v>19</v>
      </c>
    </row>
    <row r="12">
      <c r="A12">
        <v>1</v>
      </c>
      <c r="B12" t="s">
        <v>103</v>
      </c>
      <c r="C12" t="s">
        <v>93</v>
      </c>
      <c r="D12" s="6">
        <f>'Besoins'!$B$2*0.015</f>
        <v>0.015</v>
      </c>
      <c r="E12" t="s">
        <v>19</v>
      </c>
    </row>
    <row r="13">
      <c r="A13">
        <v>1</v>
      </c>
      <c r="B13" t="s">
        <v>104</v>
      </c>
      <c r="C13" t="s">
        <v>95</v>
      </c>
      <c r="D13" s="6">
        <f>'Besoins'!$B$2*5</f>
        <v>5</v>
      </c>
      <c r="E13" t="s">
        <v>3</v>
      </c>
    </row>
    <row r="14">
      <c r="A14">
        <v>1</v>
      </c>
      <c r="B14" t="s">
        <v>105</v>
      </c>
      <c r="C14" t="s">
        <v>93</v>
      </c>
      <c r="D14" s="6">
        <f>'Besoins'!$B$2*0.55</f>
        <v>0.55</v>
      </c>
      <c r="E14" t="s">
        <v>19</v>
      </c>
    </row>
    <row r="15">
      <c r="A15">
        <v>1</v>
      </c>
      <c r="B15" t="s">
        <v>106</v>
      </c>
      <c r="C15" t="s">
        <v>93</v>
      </c>
      <c r="D15" s="6">
        <f>'Besoins'!$B$2*0.55</f>
        <v>0.55</v>
      </c>
      <c r="E15" t="s">
        <v>19</v>
      </c>
    </row>
    <row r="16">
      <c r="A16">
        <v>1</v>
      </c>
      <c r="B16" t="s">
        <v>107</v>
      </c>
      <c r="C16" t="s">
        <v>93</v>
      </c>
      <c r="D16" s="6">
        <f>'Besoins'!$B$2*0.025</f>
        <v>0.025</v>
      </c>
      <c r="E16" t="s">
        <v>19</v>
      </c>
    </row>
    <row r="17">
      <c r="A17">
        <v>1</v>
      </c>
      <c r="B17" t="s">
        <v>108</v>
      </c>
      <c r="C17" t="s">
        <v>93</v>
      </c>
      <c r="D17" s="6">
        <f>'Besoins'!$B$2*0.01</f>
        <v>0.01</v>
      </c>
      <c r="E17" t="s">
        <v>19</v>
      </c>
    </row>
    <row r="18">
      <c r="A18">
        <v>1</v>
      </c>
      <c r="B18" t="s">
        <v>109</v>
      </c>
      <c r="C18" t="s">
        <v>93</v>
      </c>
      <c r="D18" s="6">
        <f>'Besoins'!$B$2*0.001</f>
        <v>0.001</v>
      </c>
      <c r="E18" t="s">
        <v>19</v>
      </c>
    </row>
    <row r="19">
      <c r="A19">
        <v>1</v>
      </c>
      <c r="B19" t="s">
        <v>110</v>
      </c>
      <c r="C19" t="s">
        <v>93</v>
      </c>
      <c r="D19" s="6">
        <f>'Besoins'!$B$2*1</f>
        <v>1</v>
      </c>
      <c r="E19" t="s">
        <v>49</v>
      </c>
    </row>
    <row r="20">
      <c r="A20">
        <v>1</v>
      </c>
      <c r="B20" t="s">
        <v>111</v>
      </c>
      <c r="C20" t="s">
        <v>93</v>
      </c>
      <c r="D20" s="6">
        <f>'Besoins'!$B$2*0.1</f>
        <v>0.1</v>
      </c>
      <c r="E20" t="s">
        <v>19</v>
      </c>
    </row>
    <row r="21">
      <c r="A21">
        <v>1</v>
      </c>
      <c r="B21" t="s">
        <v>112</v>
      </c>
      <c r="C21" t="s">
        <v>93</v>
      </c>
      <c r="D21" s="6">
        <f>'Besoins'!$B$2*0.02</f>
        <v>0.02</v>
      </c>
      <c r="E21" t="s">
        <v>19</v>
      </c>
    </row>
    <row r="22">
      <c r="A22">
        <v>1</v>
      </c>
      <c r="B22" t="s">
        <v>113</v>
      </c>
      <c r="C22" t="s">
        <v>95</v>
      </c>
      <c r="D22" s="6">
        <f>'Besoins'!$B$2*3</f>
        <v>3</v>
      </c>
      <c r="E22" t="s">
        <v>19</v>
      </c>
    </row>
    <row r="23">
      <c r="A23">
        <v>1</v>
      </c>
      <c r="B23" t="s">
        <v>98</v>
      </c>
      <c r="C23" t="s">
        <v>93</v>
      </c>
      <c r="D23" s="6">
        <f>'Besoins'!$B$2*0.15</f>
        <v>0.15</v>
      </c>
      <c r="E23" t="s">
        <v>19</v>
      </c>
    </row>
    <row r="24">
      <c r="A24">
        <v>1</v>
      </c>
      <c r="B24" t="s">
        <v>114</v>
      </c>
      <c r="C24" t="s">
        <v>93</v>
      </c>
      <c r="D24" s="6">
        <f>'Besoins'!$B$2*2</f>
        <v>2</v>
      </c>
      <c r="E24" t="s">
        <v>19</v>
      </c>
    </row>
    <row r="25">
      <c r="A25">
        <v>1</v>
      </c>
      <c r="B25" t="s">
        <v>115</v>
      </c>
      <c r="C25" t="s">
        <v>93</v>
      </c>
      <c r="D25" s="6">
        <f>'Besoins'!$B$2*2</f>
        <v>2</v>
      </c>
      <c r="E25" t="s">
        <v>19</v>
      </c>
    </row>
    <row r="26">
      <c r="A26">
        <v>1</v>
      </c>
      <c r="B26" t="s">
        <v>116</v>
      </c>
      <c r="C26" t="s">
        <v>93</v>
      </c>
      <c r="D26" s="6">
        <f>'Besoins'!$B$2*2.3</f>
        <v>2.3</v>
      </c>
      <c r="E26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117</v>
      </c>
      <c r="B1"/>
      <c r="C1"/>
      <c r="D1"/>
    </row>
    <row r="2">
      <c r="A2" t="str" s="12">
        <f>"GRO_CDC_045 · GRO.OEUFS · référence : "&amp;Besoins!B3&amp;" "&amp;Besoins!C3&amp;" · multiplicateur réglable sur la feuille ""Besoins"""</f>
        <v>GRO_CDC_045 · GRO.OEUFS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118</v>
      </c>
      <c r="B4"/>
      <c r="C4"/>
      <c r="D4"/>
    </row>
    <row r="5">
      <c r="A5" t="s" s="14">
        <v>119</v>
      </c>
      <c r="B5" t="str" s="11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4">
        <v>120</v>
      </c>
      <c r="B6" t="str" s="11">
        <f>Procedure!D3</f>
        <v>Préparations préliminaires — Déconditionner les œufs pochés ; les réserver au froid dans 6 bacs GN 1/1 H 35 perforés doublés d'un bac plein. Déconditionner les champignons et les oignons grelots ; réserver séparément avec les lardons, dans 3 bacs GN 1/1 H 35 perforés. Éplucher, laver, désinfecter les végétaux ; émincer les carottes. Trancher les baguettes en rondelles ; les toaster au four sur grilles GN 1/1, les frotter à l'ail ; réserver tièdes.</v>
      </c>
      <c r="C6"/>
      <c r="D6"/>
    </row>
    <row r="7">
      <c r="A7"/>
      <c r="B7" t="str">
        <f>Besoins!B23</f>
        <v>Œuf poché cuit sous vide (pièce)</v>
      </c>
      <c r="C7" s="6">
        <f>Besoins!E23</f>
        <v>200</v>
      </c>
      <c r="D7" t="str">
        <f>Besoins!F23</f>
        <v>pc</v>
      </c>
    </row>
    <row r="8">
      <c r="A8"/>
      <c r="B8" t="str">
        <f>Besoins!B21</f>
        <v>CAROTTE France extra colis 12kg</v>
      </c>
      <c r="C8" s="6">
        <f>Besoins!E21</f>
        <v>1</v>
      </c>
      <c r="D8" t="str">
        <f>Besoins!F21</f>
        <v>kg</v>
      </c>
    </row>
    <row r="9">
      <c r="A9"/>
      <c r="B9" t="s">
        <v>121</v>
      </c>
      <c r="C9" s="6">
        <f>'Besoins'!$B$2*3</f>
        <v>3</v>
      </c>
      <c r="D9" t="s">
        <v>19</v>
      </c>
    </row>
    <row r="10">
      <c r="A10"/>
      <c r="B10" t="s">
        <v>122</v>
      </c>
      <c r="C10" s="6">
        <f>'Besoins'!$B$2*0.15</f>
        <v>0.15</v>
      </c>
      <c r="D10" t="s">
        <v>19</v>
      </c>
    </row>
    <row r="11">
      <c r="A11"/>
      <c r="B11" t="str">
        <f>Besoins!B28</f>
        <v>Petits oignons blancs surgelés</v>
      </c>
      <c r="C11" s="6">
        <f>Besoins!E28</f>
        <v>2</v>
      </c>
      <c r="D11" t="str">
        <f>Besoins!F28</f>
        <v>kg</v>
      </c>
    </row>
    <row r="12">
      <c r="A12"/>
      <c r="B12" t="str">
        <f>Besoins!B8</f>
        <v>Lardons lardon cru fumé</v>
      </c>
      <c r="C12" s="6">
        <f>Besoins!E8</f>
        <v>2</v>
      </c>
      <c r="D12" t="str">
        <f>Besoins!F8</f>
        <v>kg</v>
      </c>
    </row>
    <row r="13">
      <c r="A13"/>
      <c r="B13" t="str">
        <f>Besoins!B9</f>
        <v>Champignons de Paris tranchés boîte</v>
      </c>
      <c r="C13" s="6">
        <f>Besoins!E9</f>
        <v>2.3</v>
      </c>
      <c r="D13" t="str">
        <f>Besoins!F9</f>
        <v>kg</v>
      </c>
    </row>
    <row r="14">
      <c r="A14" t="s" s="14">
        <v>123</v>
      </c>
      <c r="B14" t="str" s="11">
        <f>Procedure!D4</f>
        <v>Cuire le roux — En rondeau, faire fondre le beurre, ajouter la farine tamisée, mélanger au fouet ; cuire sans coloration à feu doux jusqu'à ce que le roux blanchisse et mousse. Laisser refroidir dans le rondeau.</v>
      </c>
      <c r="C14"/>
      <c r="D14"/>
    </row>
    <row r="15">
      <c r="A15"/>
      <c r="B15" t="str">
        <f>Besoins!B18</f>
        <v>Beurre doux 82% MG plaquette</v>
      </c>
      <c r="C15" s="6">
        <f>Besoins!E18</f>
        <v>0.55</v>
      </c>
      <c r="D15" t="str">
        <f>Besoins!F18</f>
        <v>kg</v>
      </c>
    </row>
    <row r="16">
      <c r="A16"/>
      <c r="B16" t="str">
        <f>Besoins!B16</f>
        <v>Farine de blé T55</v>
      </c>
      <c r="C16" s="6">
        <f>Besoins!E16</f>
        <v>0.55</v>
      </c>
      <c r="D16" t="str">
        <f>Besoins!F16</f>
        <v>kg</v>
      </c>
    </row>
    <row r="17">
      <c r="A17" t="s" s="14">
        <v>124</v>
      </c>
      <c r="B17" t="str" s="11">
        <f>Procedure!D5</f>
        <v>Élaborer la sauce meurette — En rondeau, réunir les éléments de base de la sauce (vin, carottes, échalotes, ail, bouquet garni, poivre en grain, girofle) ; cuire et réduire d'un tiers. Passer au chinois le fond bouillant sur le roux ; mélanger au fouet. Corser avec la glace de viande ; ⚠️☢️ ATTENTION : LES LARDONS FUMÉS ET LA GLACE DE VIANDE SONT DÉJÀ SALÉS — GOÛTER AVANT DE SALER ⚠️☢️ Rectifier l'assaisonnement (sel, poivre, Cayenne, sucre) et la couleur (un peu de concentré de tomate si besoin). Crémer ; monter au mixeur. Débarrasser en bac GN 1/1 H 250, filmer ; respecter la procédure de fin de cuisson ; maintenir à + 63 °C.</v>
      </c>
      <c r="C17"/>
      <c r="D17"/>
    </row>
    <row r="18">
      <c r="A18"/>
      <c r="B18" t="s">
        <v>125</v>
      </c>
      <c r="C18" s="6">
        <f>'Besoins'!$B$2*12</f>
        <v>12</v>
      </c>
      <c r="D18" t="s">
        <v>49</v>
      </c>
    </row>
    <row r="19">
      <c r="A19"/>
      <c r="B19" t="str">
        <f>Besoins!B27</f>
        <v>Échalotte hachée IQF</v>
      </c>
      <c r="C19" s="6">
        <f>Besoins!E27</f>
        <v>1</v>
      </c>
      <c r="D19" t="str">
        <f>Besoins!F27</f>
        <v>kg</v>
      </c>
    </row>
    <row r="20">
      <c r="A20"/>
      <c r="B20" t="s">
        <v>122</v>
      </c>
      <c r="C20" s="6">
        <f>'Besoins'!$B$2*0.2</f>
        <v>0.2</v>
      </c>
      <c r="D20" t="s">
        <v>19</v>
      </c>
    </row>
    <row r="21">
      <c r="A21"/>
      <c r="B21" t="s">
        <v>126</v>
      </c>
      <c r="C21" s="6">
        <f>'Besoins'!$B$2*1</f>
        <v>1</v>
      </c>
      <c r="D21" t="s">
        <v>3</v>
      </c>
    </row>
    <row r="22">
      <c r="A22"/>
      <c r="B22" t="str">
        <f>Besoins!B12</f>
        <v>Poivre noir en grains entiers</v>
      </c>
      <c r="C22" s="6">
        <f>Besoins!E12</f>
        <v>0.015</v>
      </c>
      <c r="D22" t="str">
        <f>Besoins!F12</f>
        <v>kg</v>
      </c>
    </row>
    <row r="23">
      <c r="A23"/>
      <c r="B23" t="s">
        <v>127</v>
      </c>
      <c r="C23" s="6">
        <f>'Besoins'!$B$2*5</f>
        <v>5</v>
      </c>
      <c r="D23" t="s">
        <v>3</v>
      </c>
    </row>
    <row r="24">
      <c r="A24"/>
      <c r="B24" t="str">
        <f>Besoins!B24</f>
        <v>Sel fin de cuisine</v>
      </c>
      <c r="C24" s="6">
        <f>Besoins!E24</f>
        <v>0.025</v>
      </c>
      <c r="D24" t="str">
        <f>Besoins!F24</f>
        <v>kg</v>
      </c>
    </row>
    <row r="25">
      <c r="A25"/>
      <c r="B25" t="str">
        <f>Besoins!B13</f>
        <v>Poivre noir moulu</v>
      </c>
      <c r="C25" s="6">
        <f>Besoins!E13</f>
        <v>0.01</v>
      </c>
      <c r="D25" t="str">
        <f>Besoins!F13</f>
        <v>kg</v>
      </c>
    </row>
    <row r="26">
      <c r="A26"/>
      <c r="B26" t="str">
        <f>Besoins!B11</f>
        <v>Piment de Cayenne</v>
      </c>
      <c r="C26" s="6">
        <f>Besoins!E11</f>
        <v>0.001</v>
      </c>
      <c r="D26" t="str">
        <f>Besoins!F11</f>
        <v>kg</v>
      </c>
    </row>
    <row r="27">
      <c r="A27"/>
      <c r="B27" t="str">
        <f>Besoins!B19</f>
        <v>Crème fraîche liquide 15% MG allégée</v>
      </c>
      <c r="C27" s="6">
        <f>Besoins!E19</f>
        <v>1</v>
      </c>
      <c r="D27" t="str">
        <f>Besoins!F19</f>
        <v>lt</v>
      </c>
    </row>
    <row r="28">
      <c r="A28"/>
      <c r="B28" t="str">
        <f>Besoins!B17</f>
        <v>Glace de viande</v>
      </c>
      <c r="C28" s="6">
        <f>Besoins!E17</f>
        <v>0.1</v>
      </c>
      <c r="D28" t="str">
        <f>Besoins!F17</f>
        <v>kg</v>
      </c>
    </row>
    <row r="29">
      <c r="A29"/>
      <c r="B29" t="str">
        <f>Besoins!B26</f>
        <v>Sucre blanc cristal sac 25 kg</v>
      </c>
      <c r="C29" s="6">
        <f>Besoins!E26</f>
        <v>0.02</v>
      </c>
      <c r="D29" t="str">
        <f>Besoins!F26</f>
        <v>kg</v>
      </c>
    </row>
    <row r="30">
      <c r="A30" t="s" s="14">
        <v>128</v>
      </c>
      <c r="B30" t="str" s="11">
        <f>Procedure!D6</f>
        <v>Préparer la garniture — Saisir les lardons au four à + 180 °C, 5 minutes environ. Passer les champignons au four vapeur ; cuire les oignons grelots 10 minutes à la vapeur. Réunir la garniture en bac GN 1/1 H 65, couvrir ; respecter la procédure de fin de cuisson ; maintenir à + 63 °C.</v>
      </c>
      <c r="C30"/>
      <c r="D30"/>
    </row>
    <row r="31">
      <c r="A31" t="s" s="14">
        <v>129</v>
      </c>
      <c r="B31" t="str" s="11">
        <f>Procedure!D7</f>
        <v>Dresser et servir — Réchauffer les œufs pochés 2 minutes au four vapeur. À l'assiette, déposer 2 œufs sur 2 croûtons aillés ; ajouter la garniture ; napper de sauce meurette. Suggestions : adoucir la sauce avec 750 g de purée de carottes ; ou réchauffer les œufs dans la sauce, 5 minutes à four mixte + 160 °C.</v>
      </c>
      <c r="C31"/>
      <c r="D31"/>
    </row>
    <row r="32">
      <c r="A32"/>
      <c r="B32"/>
      <c r="C32"/>
      <c r="D32"/>
    </row>
    <row r="33">
      <c r="A33" t="s" s="13">
        <v>130</v>
      </c>
      <c r="B33"/>
      <c r="C33"/>
      <c r="D33"/>
    </row>
    <row r="34">
      <c r="A34" t="s" s="14">
        <v>119</v>
      </c>
      <c r="B34" t="str" s="11">
        <f>"[TRIER] "&amp;Procedure!D8</f>
        <v>[TRIER] Mise en place — Peser et mesurer toutes les denrées, vérifier leur fraîcheur.</v>
      </c>
      <c r="C34"/>
      <c r="D34"/>
    </row>
    <row r="35">
      <c r="A35" t="s" s="14">
        <v>120</v>
      </c>
      <c r="B35" t="str" s="11">
        <f>"[TRIER] "&amp;Procedure!D9</f>
        <v>[TRIER] 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v>
      </c>
      <c r="C35"/>
      <c r="D35"/>
    </row>
    <row r="36">
      <c r="A36" t="s" s="14">
        <v>123</v>
      </c>
      <c r="B36" t="str" s="11">
        <f>"[FOURRER] "&amp;Procedure!D10</f>
        <v>[FOURRER] 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v>
      </c>
      <c r="C36"/>
      <c r="D36"/>
    </row>
    <row r="37">
      <c r="A37"/>
      <c r="B37" t="s">
        <v>131</v>
      </c>
      <c r="C37" s="6">
        <f>'Besoins'!$B$2*0.02</f>
        <v>0.02</v>
      </c>
      <c r="D37" t="s">
        <v>19</v>
      </c>
    </row>
    <row r="38">
      <c r="A38"/>
      <c r="B38" t="str">
        <f>Besoins!B15</f>
        <v>Thym séché</v>
      </c>
      <c r="C38" s="6">
        <f>Besoins!E15</f>
        <v>0.001</v>
      </c>
      <c r="D38" t="str">
        <f>Besoins!F15</f>
        <v>kg</v>
      </c>
    </row>
    <row r="39">
      <c r="A39"/>
      <c r="B39" t="str">
        <f>Besoins!B14</f>
        <v>Laurier sauce feuilles</v>
      </c>
      <c r="C39" s="6">
        <f>Besoins!E14</f>
        <v>0.001</v>
      </c>
      <c r="D39" t="str">
        <f>Besoins!F14</f>
        <v>kg</v>
      </c>
    </row>
    <row r="40">
      <c r="A40"/>
      <c r="B40"/>
      <c r="C40"/>
      <c r="D40"/>
    </row>
    <row r="41">
      <c r="A41" t="s" s="15">
        <v>132</v>
      </c>
      <c r="B41"/>
      <c r="C41"/>
      <c r="D41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14:D14"/>
    <mergeCell ref="B17:D17"/>
    <mergeCell ref="B30:D30"/>
    <mergeCell ref="B31:D31"/>
    <mergeCell ref="A33:D33"/>
    <mergeCell ref="B34:D34"/>
    <mergeCell ref="B35:D35"/>
    <mergeCell ref="B36:D36"/>
    <mergeCell ref="A41:D4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2026-10-31T02:08:41Z</dcterms:created>
  <dc:title>ŒUFS EN MEURETTE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2026-10-31T02:08:41Z</dcterms:modified>
  <cp:revision>1</cp:revision>
</cp:coreProperties>
</file>