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<sst xmlns="http://schemas.openxmlformats.org/spreadsheetml/2006/main" count="74" uniqueCount="74">
  <si>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</si>
  <si>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</si>
  <si>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</si>
  <si>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</si>
  <si>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</si>
  <si>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</si>
  <si>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</si>
  <si>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</si>
  <si>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</si>
  <si>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</si>
  <si>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</si>
  <si>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</si>
  <si>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</si>
  <si>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</si>
  <si>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</si>
  <si>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</si>
  <si>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</si>
  <si>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</si>
  <si>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</si>
  <si>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</si>
  <si>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</si>
  <si>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</si>
  <si>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</si>
  <si>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</si>
  <si>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</si>
  <si>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</si>
  <si>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</si>
  <si>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</si>
  <si>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</si>
  <si>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</si>
  <si>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</si>
  <si>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</si>
  <si>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</si>
  <si>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</si>
  <si>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</si>
  <si>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</si>
  <si>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</si>
  <si>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</si>
  <si>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</si>
  <si>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</si>
  <si>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</si>
  <si>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</si>
  <si>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</si>
  <si>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</si>
  <si>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</si>
  <si>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</si>
  <si>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</si>
  <si>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</si>
  <si>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</si>
  <si>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</si>
  <si>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</si>
  <si>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</si>
  <si>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</si>
  <si>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</si>
  <si>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</si>
  <si>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</si>
  <si>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</si>
  <si>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</si>
  <si>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</si>
  <si>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</si>
  <si>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</si>
  <si>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</si>
  <si>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</si>
  <si>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</si>
  <si>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</si>
  <si>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</si>
  <si>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</si>
  <si>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KIRCH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</si>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</sst>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E7*16.0945</f>
        <v>96.567</v>
      </c>
    </row>
    <row r="8">
      <c r="A8" t="s" s="8">
        <v>15</v>
      </c>
      <c r="B8" t="s">
        <v>16</v>
      </c>
      <c r="C8" t="s">
        <v>17</v>
      </c>
      <c r="D8" s="4">
        <v>0.021</v>
      </c>
      <c r="E8" s="6">
        <f>D8*$B$2</f>
        <v>0.021</v>
      </c>
      <c r="F8" t="s">
        <v>3</v>
      </c>
      <c r="G8" s="9">
        <f>E8*0.7833</f>
        <v>0.016449</v>
      </c>
    </row>
    <row r="9">
      <c r="A9" t="s" s="8">
        <v>18</v>
      </c>
      <c r="B9" t="s">
        <v>19</v>
      </c>
      <c r="C9" t="s">
        <v>20</v>
      </c>
      <c r="D9" s="4">
        <v>0.9</v>
      </c>
      <c r="E9" s="6">
        <f>D9*$B$2</f>
        <v>0.9</v>
      </c>
      <c r="F9" t="s">
        <v>21</v>
      </c>
      <c r="G9" s="9">
        <f>E9*2.5335</f>
        <v>2.28015</v>
      </c>
    </row>
    <row r="10">
      <c r="A10" t="s" s="8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25</v>
      </c>
      <c r="G10" s="9">
        <f>E10*0.27</f>
        <v>0.405</v>
      </c>
    </row>
    <row r="11">
      <c r="A11" t="s" s="8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3</v>
      </c>
      <c r="G11" s="9">
        <f>E11*2.355</f>
        <v>0.35325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21</v>
      </c>
      <c r="G12" s="9">
        <f>E12*13.2127</f>
        <v>0.660635</v>
      </c>
    </row>
    <row r="13">
      <c r="A13" t="s" s="8">
        <v>32</v>
      </c>
      <c r="B13" t="s">
        <v>33</v>
      </c>
      <c r="C13" t="s">
        <v>24</v>
      </c>
      <c r="D13" s="4">
        <v>1.3</v>
      </c>
      <c r="E13" s="6">
        <f>D13*$B$2</f>
        <v>1.3</v>
      </c>
      <c r="F13" t="s">
        <v>21</v>
      </c>
      <c r="G13" s="9">
        <f>E13*0.5999</f>
        <v>0.77987</v>
      </c>
    </row>
    <row r="14">
      <c r="A14" t="s" s="8">
        <v>34</v>
      </c>
      <c r="B14" t="s">
        <v>35</v>
      </c>
      <c r="C14" t="s">
        <v>36</v>
      </c>
      <c r="D14" s="4">
        <v>0.225</v>
      </c>
      <c r="E14" s="6">
        <f>D14*$B$2</f>
        <v>0.225</v>
      </c>
      <c r="F14" t="s">
        <v>3</v>
      </c>
      <c r="G14" s="9">
        <f>E14*0.95</f>
        <v>0.21375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44</v>
      </c>
      <c r="C2" t="s">
        <v>52</v>
      </c>
      <c r="D2" s="6">
        <f>'Besoins'!$B$2*2.7</f>
        <v>2.7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'Besoins'!$B$2*1.3</f>
        <v>1.3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'Besoins'!$B$2*1</f>
        <v>1</v>
      </c>
      <c r="E4" t="s">
        <v>21</v>
      </c>
    </row>
    <row r="5">
      <c r="A5">
        <v>2</v>
      </c>
      <c r="B5" t="s">
        <v>56</v>
      </c>
      <c r="C5" t="s">
        <v>55</v>
      </c>
      <c r="D5" s="6">
        <f>'Besoins'!$B$2*0.15</f>
        <v>0.15</v>
      </c>
      <c r="E5" t="s">
        <v>3</v>
      </c>
    </row>
    <row r="6">
      <c r="A6">
        <v>2</v>
      </c>
      <c r="B6" t="s">
        <v>57</v>
      </c>
      <c r="C6" t="s">
        <v>55</v>
      </c>
      <c r="D6" s="6">
        <f>'Besoins'!$B$2*0.15</f>
        <v>0.15</v>
      </c>
      <c r="E6" t="s">
        <v>3</v>
      </c>
    </row>
    <row r="7">
      <c r="A7">
        <v>1</v>
      </c>
      <c r="B7" t="s">
        <v>58</v>
      </c>
      <c r="C7" t="s">
        <v>52</v>
      </c>
      <c r="D7" s="6">
        <f>'Besoins'!$B$2*1.35</f>
        <v>1.35</v>
      </c>
      <c r="E7" t="s">
        <v>3</v>
      </c>
    </row>
    <row r="8">
      <c r="A8">
        <v>2</v>
      </c>
      <c r="B8" t="s">
        <v>59</v>
      </c>
      <c r="C8" t="s">
        <v>52</v>
      </c>
      <c r="D8" s="6">
        <f>'Besoins'!$B$2*0.45</f>
        <v>0.45</v>
      </c>
      <c r="E8" t="s">
        <v>3</v>
      </c>
    </row>
    <row r="9">
      <c r="A9">
        <v>3</v>
      </c>
      <c r="B9" t="s">
        <v>60</v>
      </c>
      <c r="C9" t="s">
        <v>55</v>
      </c>
      <c r="D9" s="6">
        <f>'Besoins'!$B$2*0.3</f>
        <v>0.3</v>
      </c>
      <c r="E9" t="s">
        <v>21</v>
      </c>
    </row>
    <row r="10">
      <c r="A10">
        <v>3</v>
      </c>
      <c r="B10" t="s">
        <v>61</v>
      </c>
      <c r="C10" t="s">
        <v>55</v>
      </c>
      <c r="D10" s="6">
        <f>'Besoins'!$B$2*0.075</f>
        <v>0.075</v>
      </c>
      <c r="E10" t="s">
        <v>3</v>
      </c>
    </row>
    <row r="11">
      <c r="A11">
        <v>3</v>
      </c>
      <c r="B11" t="s">
        <v>62</v>
      </c>
      <c r="C11" t="s">
        <v>63</v>
      </c>
      <c r="D11" s="6">
        <f>'Besoins'!$B$2*3</f>
        <v>3</v>
      </c>
      <c r="E11" t="s">
        <v>25</v>
      </c>
    </row>
    <row r="12">
      <c r="A12">
        <v>3</v>
      </c>
      <c r="B12" t="s">
        <v>64</v>
      </c>
      <c r="C12" t="s">
        <v>55</v>
      </c>
      <c r="D12" s="6">
        <f>'Besoins'!$B$2*0.021</f>
        <v>0.021</v>
      </c>
      <c r="E12" t="s">
        <v>3</v>
      </c>
    </row>
    <row r="13">
      <c r="A13">
        <v>2</v>
      </c>
      <c r="B13" t="s">
        <v>65</v>
      </c>
      <c r="C13" t="s">
        <v>63</v>
      </c>
      <c r="D13" s="6">
        <f>'Besoins'!$B$2*6</f>
        <v>6</v>
      </c>
      <c r="E13" t="s">
        <v>25</v>
      </c>
    </row>
    <row r="14">
      <c r="A14">
        <v>2</v>
      </c>
      <c r="B14" t="s">
        <v>66</v>
      </c>
      <c r="C14" t="s">
        <v>55</v>
      </c>
      <c r="D14" s="6">
        <f>'Besoins'!$B$2*0.9</f>
        <v>0.9</v>
      </c>
      <c r="E14" t="s">
        <v>21</v>
      </c>
    </row>
    <row r="15">
      <c r="A15">
        <v>1</v>
      </c>
      <c r="B15" t="s">
        <v>67</v>
      </c>
      <c r="C15" t="s">
        <v>55</v>
      </c>
      <c r="D15" s="6">
        <f>'Besoins'!$B$2*0.05</f>
        <v>0.05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