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<sst xmlns="http://schemas.openxmlformats.org/spreadsheetml/2006/main" count="99" uniqueCount="99">
  <si>
    <t>Besoins matière</t>
  </si>
  <si>
    <t>Multiplicateur souhaité</t>
  </si>
  <si>
    <t>Quantité de référence</t>
  </si>
  <si>
    <t>pc</t>
  </si>
  <si>
    <t>Quantité obtenue</t>
  </si>
  <si>
    <t>Code</t>
  </si>
  <si>
    <t>Matière première</t>
  </si>
  <si>
    <t>Classe</t>
  </si>
  <si>
    <t>Base (×1, modifiable)</t>
  </si>
  <si>
    <t>Quantité</t>
  </si>
  <si>
    <t>Unité</t>
  </si>
  <si>
    <t>Coût</t>
  </si>
  <si>
    <t>CONS-OLIVE-NOIRE</t>
  </si>
  <si>
    <t>Olives noires dénoyautées bocal</t>
  </si>
  <si>
    <t>Conserves de légumes</t>
  </si>
  <si>
    <t>kg</t>
  </si>
  <si>
    <t>00000061</t>
  </si>
  <si>
    <t>EAU</t>
  </si>
  <si>
    <t>Matières diverses (à trier)</t>
  </si>
  <si>
    <t>lt</t>
  </si>
  <si>
    <t>EPI-POIVRE-NOIR</t>
  </si>
  <si>
    <t>Poivre noir moulu</t>
  </si>
  <si>
    <t>Épices en poudre et graines</t>
  </si>
  <si>
    <t>HER-ORIGAN</t>
  </si>
  <si>
    <t>Origan séché</t>
  </si>
  <si>
    <t>Herbes aromatiques séchées</t>
  </si>
  <si>
    <t>MEL-HERBES-PRO</t>
  </si>
  <si>
    <t>Herbes de Provence</t>
  </si>
  <si>
    <t>Mélanges et épices composées</t>
  </si>
  <si>
    <t>RNME101403</t>
  </si>
  <si>
    <t>Huile olive vierge extra bidon 5L</t>
  </si>
  <si>
    <t>Assaisonnements et corps gras</t>
  </si>
  <si>
    <t>u</t>
  </si>
  <si>
    <t>FAR-T55</t>
  </si>
  <si>
    <t>Farine de blé T55</t>
  </si>
  <si>
    <t>Farines de blé</t>
  </si>
  <si>
    <t>LEV-FRAICHE</t>
  </si>
  <si>
    <t>Levure fraîche de boulanger</t>
  </si>
  <si>
    <t>Levures et agents levants</t>
  </si>
  <si>
    <t>RNM1780121</t>
  </si>
  <si>
    <t>ANCHOIS France</t>
  </si>
  <si>
    <t>Poissons et fruits de mer</t>
  </si>
  <si>
    <t>SEL-FIN</t>
  </si>
  <si>
    <t>Sel fin de cuisine</t>
  </si>
  <si>
    <t>Sels et condiments de base</t>
  </si>
  <si>
    <t>RNMS00812</t>
  </si>
  <si>
    <t>Ail haché IQF</t>
  </si>
  <si>
    <t>Légumes surgelés</t>
  </si>
  <si>
    <t>RNMS00780</t>
  </si>
  <si>
    <t>Oignons émincés surgelés</t>
  </si>
  <si>
    <t>Pommes de terre surgelées</t>
  </si>
  <si>
    <t>Total</t>
  </si>
  <si>
    <t>Recette</t>
  </si>
  <si>
    <t>#</t>
  </si>
  <si>
    <t>Verbe</t>
  </si>
  <si>
    <t>Étape</t>
  </si>
  <si>
    <t>Précision technique</t>
  </si>
  <si>
    <t>Durée</t>
  </si>
  <si>
    <t>PISSALADIÈRE</t>
  </si>
  <si>
    <t>Dresser et servir — Détailler chaque plaque en 20/24 portions et servir la portion à l'assiette.</t>
  </si>
  <si>
    <t>PÂTE À PIZZA</t>
  </si>
  <si>
    <t>Niveau</t>
  </si>
  <si>
    <t>Composant</t>
  </si>
  <si>
    <t>Type</t>
  </si>
  <si>
    <t>Quantité (× multiplicateur, voir feuille Besoins)</t>
  </si>
  <si>
    <t>recette</t>
  </si>
  <si>
    <t xml:space="preserve">    ↳ PÂTE À PIZZA</t>
  </si>
  <si>
    <t xml:space="preserve">        ↳ Farine de blé T55</t>
  </si>
  <si>
    <t>matiere</t>
  </si>
  <si>
    <t xml:space="preserve">        ↳ HUILE OLIVE (L) (conv.)</t>
  </si>
  <si>
    <t>conversion</t>
  </si>
  <si>
    <t xml:space="preserve">        ↳ Levure fraîche de boulanger</t>
  </si>
  <si>
    <t xml:space="preserve">        ↳ Herbes de Provence</t>
  </si>
  <si>
    <t xml:space="preserve">        ↳ Origan séché</t>
  </si>
  <si>
    <t xml:space="preserve">        ↳ EAU</t>
  </si>
  <si>
    <t xml:space="preserve">        ↳ Sel fin de cuisine</t>
  </si>
  <si>
    <t xml:space="preserve">    ↳ Oignons émincés surgelés</t>
  </si>
  <si>
    <t xml:space="preserve">    ↳ Ail haché IQF</t>
  </si>
  <si>
    <t xml:space="preserve">    ↳ Olives noires dénoyautées bocal</t>
  </si>
  <si>
    <t xml:space="preserve">    ↳ ANCHOIS France</t>
  </si>
  <si>
    <t xml:space="preserve">    ↳ Origan séché</t>
  </si>
  <si>
    <t xml:space="preserve">    ↳ Sel fin de cuisine</t>
  </si>
  <si>
    <t xml:space="preserve">    ↳ Poivre noir moulu</t>
  </si>
  <si>
    <t>Fiche technique — PISSALADIÈRE</t>
  </si>
  <si>
    <t>PISSALADIÈRE  GRO_CDC_029</t>
  </si>
  <si>
    <t>1.</t>
  </si>
  <si>
    <t>2.</t>
  </si>
  <si>
    <t xml:space="preserve">    Origan séché</t>
  </si>
  <si>
    <t>3.</t>
  </si>
  <si>
    <t>4.</t>
  </si>
  <si>
    <t xml:space="preserve">    PÂTE À PIZZA</t>
  </si>
  <si>
    <t>5.</t>
  </si>
  <si>
    <t>6.</t>
  </si>
  <si>
    <t>7.</t>
  </si>
  <si>
    <t>8.</t>
  </si>
  <si>
    <t>↳ PÂTE À PIZZA  GRO_CDC_213</t>
  </si>
  <si>
    <t xml:space="preserve">    HUILE OLIVE (L) (conv.)</t>
  </si>
  <si>
    <t xml:space="preserve">    Sel fin de cuisine</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</si>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</sst>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2.8</v>
      </c>
      <c r="E7" s="6">
        <f>D7*$B$2</f>
        <v>2.8</v>
      </c>
      <c r="F7" t="s">
        <v>15</v>
      </c>
      <c r="G7" s="8">
        <f>E7*4.8</f>
        <v>13.44</v>
      </c>
    </row>
    <row r="8">
      <c r="A8" t="s" s="9">
        <v>16</v>
      </c>
      <c r="B8" t="s">
        <v>17</v>
      </c>
      <c r="C8" t="s">
        <v>18</v>
      </c>
      <c r="D8" s="4">
        <v>0.6525</v>
      </c>
      <c r="E8" s="6">
        <f>D8*$B$2</f>
        <v>0.6525</v>
      </c>
      <c r="F8" t="s">
        <v>19</v>
      </c>
      <c r="G8" s="8">
        <f>E8*0.003</f>
        <v>0.001958</v>
      </c>
    </row>
    <row r="9">
      <c r="A9" t="s">
        <v>20</v>
      </c>
      <c r="B9" t="s">
        <v>21</v>
      </c>
      <c r="C9" t="s">
        <v>22</v>
      </c>
      <c r="D9" s="4">
        <v>0.007</v>
      </c>
      <c r="E9" s="6">
        <f>D9*$B$2</f>
        <v>0.007</v>
      </c>
      <c r="F9" t="s">
        <v>15</v>
      </c>
      <c r="G9" s="8">
        <f>E9*12.5</f>
        <v>0.0875</v>
      </c>
    </row>
    <row r="10">
      <c r="A10" t="s">
        <v>23</v>
      </c>
      <c r="B10" t="s">
        <v>24</v>
      </c>
      <c r="C10" t="s">
        <v>25</v>
      </c>
      <c r="D10" s="4">
        <v>0.0768</v>
      </c>
      <c r="E10" s="6">
        <f>D10*$B$2</f>
        <v>0.0768</v>
      </c>
      <c r="F10" t="s">
        <v>15</v>
      </c>
      <c r="G10" s="8">
        <f>E10*8</f>
        <v>0.6144</v>
      </c>
    </row>
    <row r="11">
      <c r="A11" t="s">
        <v>26</v>
      </c>
      <c r="B11" t="s">
        <v>27</v>
      </c>
      <c r="C11" t="s">
        <v>28</v>
      </c>
      <c r="D11" s="4">
        <v>0.00675</v>
      </c>
      <c r="E11" s="6">
        <f>D11*$B$2</f>
        <v>0.00675</v>
      </c>
      <c r="F11" t="s">
        <v>15</v>
      </c>
      <c r="G11" s="8">
        <f>E11*9.5</f>
        <v>0.064125</v>
      </c>
    </row>
    <row r="12">
      <c r="A12" t="s">
        <v>29</v>
      </c>
      <c r="B12" t="s">
        <v>30</v>
      </c>
      <c r="C12" t="s">
        <v>31</v>
      </c>
      <c r="D12" s="4">
        <v>0.0225</v>
      </c>
      <c r="E12" s="6">
        <f>D12*$B$2</f>
        <v>0.0225</v>
      </c>
      <c r="F12" t="s">
        <v>32</v>
      </c>
      <c r="G12" s="8">
        <f>E12*65.22</f>
        <v>1.46745</v>
      </c>
    </row>
    <row r="13">
      <c r="A13" t="s">
        <v>33</v>
      </c>
      <c r="B13" t="s">
        <v>34</v>
      </c>
      <c r="C13" t="s">
        <v>35</v>
      </c>
      <c r="D13" s="4">
        <v>1.125</v>
      </c>
      <c r="E13" s="6">
        <f>D13*$B$2</f>
        <v>1.125</v>
      </c>
      <c r="F13" t="s">
        <v>15</v>
      </c>
      <c r="G13" s="8">
        <f>E13*0.56</f>
        <v>0.63</v>
      </c>
    </row>
    <row r="14">
      <c r="A14" t="s">
        <v>36</v>
      </c>
      <c r="B14" t="s">
        <v>37</v>
      </c>
      <c r="C14" t="s">
        <v>38</v>
      </c>
      <c r="D14" s="4">
        <v>0.045</v>
      </c>
      <c r="E14" s="6">
        <f>D14*$B$2</f>
        <v>0.045</v>
      </c>
      <c r="F14" t="s">
        <v>15</v>
      </c>
      <c r="G14" s="8">
        <f>E14*2.2</f>
        <v>0.099</v>
      </c>
    </row>
    <row r="15">
      <c r="A15" t="s">
        <v>39</v>
      </c>
      <c r="B15" t="s">
        <v>40</v>
      </c>
      <c r="C15" t="s">
        <v>41</v>
      </c>
      <c r="D15" s="4">
        <v>0.2</v>
      </c>
      <c r="E15" s="6">
        <f>D15*$B$2</f>
        <v>0.2</v>
      </c>
      <c r="F15" t="s">
        <v>15</v>
      </c>
      <c r="G15" s="8">
        <f>E15*4.5</f>
        <v>0.9</v>
      </c>
    </row>
    <row r="16">
      <c r="A16" t="s">
        <v>42</v>
      </c>
      <c r="B16" t="s">
        <v>43</v>
      </c>
      <c r="C16" t="s">
        <v>44</v>
      </c>
      <c r="D16" s="4">
        <v>0.0901</v>
      </c>
      <c r="E16" s="6">
        <f>D16*$B$2</f>
        <v>0.0901</v>
      </c>
      <c r="F16" t="s">
        <v>15</v>
      </c>
      <c r="G16" s="8">
        <f>E16*0.35</f>
        <v>0.031535</v>
      </c>
    </row>
    <row r="17">
      <c r="A17" t="s">
        <v>45</v>
      </c>
      <c r="B17" t="s">
        <v>46</v>
      </c>
      <c r="C17" t="s">
        <v>47</v>
      </c>
      <c r="D17" s="4">
        <v>0.12</v>
      </c>
      <c r="E17" s="6">
        <f>D17*$B$2</f>
        <v>0.12</v>
      </c>
      <c r="F17" t="s">
        <v>15</v>
      </c>
      <c r="G17" s="8">
        <f>E17*9.26</f>
        <v>1.1112</v>
      </c>
    </row>
    <row r="18">
      <c r="A18" t="s">
        <v>48</v>
      </c>
      <c r="B18" t="s">
        <v>49</v>
      </c>
      <c r="C18" t="s">
        <v>50</v>
      </c>
      <c r="D18" s="4">
        <v>7.5</v>
      </c>
      <c r="E18" s="6">
        <f>D18*$B$2</f>
        <v>7.5</v>
      </c>
      <c r="F18" t="s">
        <v>15</v>
      </c>
      <c r="G18" s="8">
        <f>E18*3.89</f>
        <v>29.175</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inlineStr" s="12">
        <is>
          <t>Mise en place du poste de travail — Vérifier les D.L.C., peser les denrées, sélectionner le matériel nécessaire. Désinfecter le matériel et le poste de travail suivant les protocoles.</t>
        </is>
      </c>
      <c r="E2" t="s" s="12"/>
      <c r="F2"/>
    </row>
    <row r="3">
      <c r="A3" t="s">
        <v>58</v>
      </c>
      <c r="B3">
        <v>2</v>
      </c>
      <c r="C3"/>
      <c r="D3" t="inlineStr" s="12">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t="s" s="12"/>
      <c r="F3"/>
    </row>
    <row r="4">
      <c r="A4" t="s">
        <v>58</v>
      </c>
      <c r="B4">
        <v>3</v>
      </c>
      <c r="C4"/>
      <c r="D4" t="inlineStr" s="12">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t="s" s="12"/>
      <c r="F4"/>
    </row>
    <row r="5">
      <c r="A5" t="s">
        <v>58</v>
      </c>
      <c r="B5">
        <v>4</v>
      </c>
      <c r="C5"/>
      <c r="D5" t="inlineStr" s="12">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t="s" s="12"/>
      <c r="F5"/>
    </row>
    <row r="6">
      <c r="A6" t="s">
        <v>58</v>
      </c>
      <c r="B6">
        <v>5</v>
      </c>
      <c r="C6"/>
      <c r="D6" t="inlineStr" s="12">
        <is>
          <t>Garnir les abaisses — Répartir équitablement la tombée d'oignons et les filets d'anchois sur les 5 abaisses. Parsemer sur le dessus les rondelles d'olives noires.</t>
        </is>
      </c>
      <c r="E6" t="s" s="12"/>
      <c r="F6"/>
    </row>
    <row r="7">
      <c r="A7" t="s">
        <v>58</v>
      </c>
      <c r="B7">
        <v>6</v>
      </c>
      <c r="C7"/>
      <c r="D7" t="inlineStr" s="12">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t="s" s="12"/>
      <c r="F7"/>
    </row>
    <row r="8">
      <c r="A8" t="s">
        <v>58</v>
      </c>
      <c r="B8">
        <v>7</v>
      </c>
      <c r="C8"/>
      <c r="D8" t="s" s="12">
        <v>59</v>
      </c>
      <c r="E8" t="s" s="12"/>
      <c r="F8"/>
    </row>
    <row r="9">
      <c r="A9" t="s">
        <v>58</v>
      </c>
      <c r="B9">
        <v>8</v>
      </c>
      <c r="C9"/>
      <c r="D9" t="inlineStr" s="12">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t="s" s="12"/>
      <c r="F9"/>
    </row>
    <row r="10">
      <c r="A10" t="s">
        <v>60</v>
      </c>
      <c r="B10">
        <v>1</v>
      </c>
      <c r="C10"/>
      <c r="D10" t="inlineStr" s="12">
        <is>
          <t>Mise en place du poste de travail — Vérifier les DLC, peser les denrées, sélectionner le matériel nécessaire. Laver et désinfecter le matériel et le poste de travail en suivant les protocoles.</t>
        </is>
      </c>
      <c r="E10" t="s" s="12"/>
      <c r="F10"/>
    </row>
    <row r="11">
      <c r="A11" t="s">
        <v>60</v>
      </c>
      <c r="B11">
        <v>2</v>
      </c>
      <c r="C11"/>
      <c r="D11"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t="s" s="12"/>
      <c r="F11"/>
    </row>
    <row r="12">
      <c r="A12" t="s">
        <v>60</v>
      </c>
      <c r="B12">
        <v>3</v>
      </c>
      <c r="C12"/>
      <c r="D12"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t="s" s="12"/>
      <c r="F12"/>
    </row>
    <row r="13">
      <c r="A13" t="s">
        <v>60</v>
      </c>
      <c r="B13">
        <v>4</v>
      </c>
      <c r="C13"/>
      <c r="D13"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t="s" s="12"/>
      <c r="F13"/>
    </row>
    <row r="14">
      <c r="A14" t="s">
        <v>60</v>
      </c>
      <c r="B14">
        <v>5</v>
      </c>
      <c r="C14"/>
      <c r="D14" t="inlineStr" s="12">
        <is>
          <t>Suggestions — On peut surgeler les abaisses de pizza sur leur feuille de papier sulfurisée. Indiquer la traçabilité et la date de congélation. Cette pâte sert pour la fabrication des pissaladières, des pizzas, des fougasses, des calzones, etc.</t>
        </is>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58</v>
      </c>
      <c r="C2" t="s">
        <v>65</v>
      </c>
      <c r="D2" s="6">
        <f>'Besoins'!$B$2*100</f>
        <v>100</v>
      </c>
      <c r="E2" t="s">
        <v>3</v>
      </c>
    </row>
    <row r="3">
      <c r="A3">
        <v>1</v>
      </c>
      <c r="B3" t="s">
        <v>66</v>
      </c>
      <c r="C3" t="s">
        <v>65</v>
      </c>
      <c r="D3" s="6">
        <f>'Besoins'!$B$2*9</f>
        <v>9</v>
      </c>
      <c r="E3" t="s">
        <v>15</v>
      </c>
    </row>
    <row r="4">
      <c r="A4">
        <v>2</v>
      </c>
      <c r="B4" t="s">
        <v>67</v>
      </c>
      <c r="C4" t="s">
        <v>68</v>
      </c>
      <c r="D4" s="6">
        <f>'Besoins'!$B$2*1.125</f>
        <v>1.125</v>
      </c>
      <c r="E4" t="s">
        <v>15</v>
      </c>
    </row>
    <row r="5">
      <c r="A5">
        <v>2</v>
      </c>
      <c r="B5" t="s">
        <v>69</v>
      </c>
      <c r="C5" t="s">
        <v>70</v>
      </c>
      <c r="D5" s="6">
        <f>'Besoins'!$B$2*0.1125</f>
        <v>0.1125</v>
      </c>
      <c r="E5" t="s">
        <v>19</v>
      </c>
    </row>
    <row r="6">
      <c r="A6">
        <v>2</v>
      </c>
      <c r="B6" t="s">
        <v>71</v>
      </c>
      <c r="C6" t="s">
        <v>68</v>
      </c>
      <c r="D6" s="6">
        <f>'Besoins'!$B$2*0.045</f>
        <v>0.045</v>
      </c>
      <c r="E6" t="s">
        <v>15</v>
      </c>
    </row>
    <row r="7">
      <c r="A7">
        <v>2</v>
      </c>
      <c r="B7" t="s">
        <v>72</v>
      </c>
      <c r="C7" t="s">
        <v>68</v>
      </c>
      <c r="D7" s="6">
        <f>'Besoins'!$B$2*0.00675</f>
        <v>0.00675</v>
      </c>
      <c r="E7" t="s">
        <v>15</v>
      </c>
    </row>
    <row r="8">
      <c r="A8">
        <v>2</v>
      </c>
      <c r="B8" t="s">
        <v>73</v>
      </c>
      <c r="C8" t="s">
        <v>68</v>
      </c>
      <c r="D8" s="6">
        <f>'Besoins'!$B$2*0.0018</f>
        <v>0.0018</v>
      </c>
      <c r="E8" t="s">
        <v>15</v>
      </c>
    </row>
    <row r="9">
      <c r="A9">
        <v>2</v>
      </c>
      <c r="B9" t="s">
        <v>74</v>
      </c>
      <c r="C9" t="s">
        <v>68</v>
      </c>
      <c r="D9" s="6">
        <f>'Besoins'!$B$2*0.6525</f>
        <v>0.6525</v>
      </c>
      <c r="E9" t="s">
        <v>19</v>
      </c>
    </row>
    <row r="10">
      <c r="A10">
        <v>2</v>
      </c>
      <c r="B10" t="s">
        <v>75</v>
      </c>
      <c r="C10" t="s">
        <v>68</v>
      </c>
      <c r="D10" s="6">
        <f>'Besoins'!$B$2*0.0171</f>
        <v>0.0171</v>
      </c>
      <c r="E10" t="s">
        <v>15</v>
      </c>
    </row>
    <row r="11">
      <c r="A11">
        <v>1</v>
      </c>
      <c r="B11" t="s">
        <v>76</v>
      </c>
      <c r="C11" t="s">
        <v>68</v>
      </c>
      <c r="D11" s="6">
        <f>'Besoins'!$B$2*7.5</f>
        <v>7.5</v>
      </c>
      <c r="E11" t="s">
        <v>15</v>
      </c>
    </row>
    <row r="12">
      <c r="A12">
        <v>1</v>
      </c>
      <c r="B12" t="s">
        <v>77</v>
      </c>
      <c r="C12" t="s">
        <v>68</v>
      </c>
      <c r="D12" s="6">
        <f>'Besoins'!$B$2*0.12</f>
        <v>0.12</v>
      </c>
      <c r="E12" t="s">
        <v>15</v>
      </c>
    </row>
    <row r="13">
      <c r="A13">
        <v>1</v>
      </c>
      <c r="B13" t="s">
        <v>78</v>
      </c>
      <c r="C13" t="s">
        <v>68</v>
      </c>
      <c r="D13" s="6">
        <f>'Besoins'!$B$2*2.8</f>
        <v>2.8</v>
      </c>
      <c r="E13" t="s">
        <v>15</v>
      </c>
    </row>
    <row r="14">
      <c r="A14">
        <v>1</v>
      </c>
      <c r="B14" t="s">
        <v>79</v>
      </c>
      <c r="C14" t="s">
        <v>68</v>
      </c>
      <c r="D14" s="6">
        <f>'Besoins'!$B$2*0.2</f>
        <v>0.2</v>
      </c>
      <c r="E14" t="s">
        <v>15</v>
      </c>
    </row>
    <row r="15">
      <c r="A15">
        <v>1</v>
      </c>
      <c r="B15" t="s">
        <v>80</v>
      </c>
      <c r="C15" t="s">
        <v>68</v>
      </c>
      <c r="D15" s="6">
        <f>'Besoins'!$B$2*0.075</f>
        <v>0.075</v>
      </c>
      <c r="E15" t="s">
        <v>15</v>
      </c>
    </row>
    <row r="16">
      <c r="A16">
        <v>1</v>
      </c>
      <c r="B16" t="s">
        <v>81</v>
      </c>
      <c r="C16" t="s">
        <v>68</v>
      </c>
      <c r="D16" s="6">
        <f>'Besoins'!$B$2*0.073</f>
        <v>0.073</v>
      </c>
      <c r="E16" t="s">
        <v>15</v>
      </c>
    </row>
    <row r="17">
      <c r="A17">
        <v>1</v>
      </c>
      <c r="B17" t="s">
        <v>82</v>
      </c>
      <c r="C17" t="s">
        <v>68</v>
      </c>
      <c r="D17" s="6">
        <f>'Besoins'!$B$2*0.007</f>
        <v>0.007</v>
      </c>
      <c r="E1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83</v>
      </c>
      <c r="B1"/>
      <c r="C1"/>
      <c r="D1"/>
    </row>
    <row r="2">
      <c r="A2" t="str" s="13">
        <f>"GRO_CDC_029 · GRO.ENT.FR · référence : "&amp;Besoins!B3&amp;" "&amp;Besoins!C3&amp;" · multiplicateur réglable sur la feuille ""Besoins"""</f>
        <v>GRO_CDC_029 · GRO.ENT.FR · référence : 100 pc · multiplicateur réglable sur la feuille </v>
      </c>
      <c r="B2"/>
      <c r="C2"/>
      <c r="D2"/>
    </row>
    <row r="3">
      <c r="A3"/>
      <c r="B3"/>
      <c r="C3"/>
      <c r="D3"/>
    </row>
    <row r="4">
      <c r="A4" t="s" s="14">
        <v>84</v>
      </c>
      <c r="B4"/>
      <c r="C4"/>
      <c r="D4"/>
    </row>
    <row r="5">
      <c r="A5" t="s" s="15">
        <v>85</v>
      </c>
      <c r="B5" t="str" s="12">
        <f>Procedure!D2</f>
        <v>Mise en place du poste de travail — Vérifier les D.L.C., peser les denrées, sélectionner le matériel nécessaire. Désinfecter le matériel et le poste de travail suivant les protocoles.</v>
      </c>
      <c r="C5"/>
      <c r="D5"/>
    </row>
    <row r="6">
      <c r="A6" t="s" s="15">
        <v>86</v>
      </c>
      <c r="B6" t="str" s="12">
        <f>Procedure!D3</f>
        <v>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v>
      </c>
      <c r="C6"/>
      <c r="D6"/>
    </row>
    <row r="7">
      <c r="A7"/>
      <c r="B7" t="str">
        <f>Besoins!B7</f>
        <v>Olives noires dénoyautées bocal</v>
      </c>
      <c r="C7" s="6">
        <f>Besoins!E7</f>
        <v>2.8</v>
      </c>
      <c r="D7" t="str">
        <f>Besoins!F7</f>
        <v>kg</v>
      </c>
    </row>
    <row r="8">
      <c r="A8"/>
      <c r="B8" t="str">
        <f>Besoins!B15</f>
        <v>ANCHOIS France</v>
      </c>
      <c r="C8" s="6">
        <f>Besoins!E15</f>
        <v>0.2</v>
      </c>
      <c r="D8" t="str">
        <f>Besoins!F15</f>
        <v>kg</v>
      </c>
    </row>
    <row r="9">
      <c r="A9"/>
      <c r="B9" t="s">
        <v>87</v>
      </c>
      <c r="C9" s="6">
        <f>'Besoins'!$B$2*0.075</f>
        <v>0.075</v>
      </c>
      <c r="D9" t="s">
        <v>15</v>
      </c>
    </row>
    <row r="10">
      <c r="A10" t="s" s="15">
        <v>88</v>
      </c>
      <c r="B10" t="str" s="12">
        <f>Procedure!D4</f>
        <v>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v>
      </c>
      <c r="C10"/>
      <c r="D10"/>
    </row>
    <row r="11">
      <c r="A11"/>
      <c r="B11" t="str">
        <f>Besoins!B18</f>
        <v>Oignons émincés surgelés</v>
      </c>
      <c r="C11" s="6">
        <f>Besoins!E18</f>
        <v>7.5</v>
      </c>
      <c r="D11" t="str">
        <f>Besoins!F18</f>
        <v>kg</v>
      </c>
    </row>
    <row r="12">
      <c r="A12" t="s" s="15">
        <v>89</v>
      </c>
      <c r="B12" t="str" s="12">
        <f>Procedure!D5</f>
        <v>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v>
      </c>
      <c r="C12"/>
      <c r="D12"/>
    </row>
    <row r="13">
      <c r="A13"/>
      <c r="B13" t="s">
        <v>90</v>
      </c>
      <c r="C13" s="6">
        <f>'Besoins'!$B$2*9</f>
        <v>9</v>
      </c>
      <c r="D13" t="s">
        <v>15</v>
      </c>
    </row>
    <row r="14">
      <c r="A14" t="s" s="15">
        <v>91</v>
      </c>
      <c r="B14" t="str" s="12">
        <f>Procedure!D6</f>
        <v>Garnir les abaisses — Répartir équitablement la tombée d'oignons et les filets d'anchois sur les 5 abaisses. Parsemer sur le dessus les rondelles d'olives noires.</v>
      </c>
      <c r="C14"/>
      <c r="D14"/>
    </row>
    <row r="15">
      <c r="A15"/>
      <c r="B15" t="str">
        <f>Besoins!B7</f>
        <v>Olives noires dénoyautées bocal</v>
      </c>
      <c r="C15" s="6">
        <f>Besoins!E7</f>
        <v>2.8</v>
      </c>
      <c r="D15" t="str">
        <f>Besoins!F7</f>
        <v>kg</v>
      </c>
    </row>
    <row r="16">
      <c r="A16"/>
      <c r="B16" t="str">
        <f>Besoins!B15</f>
        <v>ANCHOIS France</v>
      </c>
      <c r="C16" s="6">
        <f>Besoins!E15</f>
        <v>0.2</v>
      </c>
      <c r="D16" t="str">
        <f>Besoins!F15</f>
        <v>kg</v>
      </c>
    </row>
    <row r="17">
      <c r="A17" t="s" s="15">
        <v>92</v>
      </c>
      <c r="B17" t="str" s="12">
        <f>Procedure!D7</f>
        <v>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v>
      </c>
      <c r="C17"/>
      <c r="D17"/>
    </row>
    <row r="18">
      <c r="A18" t="s" s="15">
        <v>93</v>
      </c>
      <c r="B18" t="str" s="12">
        <f>Procedure!D8</f>
        <v>Dresser et servir — Détailler chaque plaque en 20/24 portions et servir la portion à l'assiette.</v>
      </c>
      <c r="C18"/>
      <c r="D18"/>
    </row>
    <row r="19">
      <c r="A19" t="s" s="15">
        <v>94</v>
      </c>
      <c r="B19" t="str" s="12">
        <f>Procedure!D9</f>
        <v>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v>
      </c>
      <c r="C19"/>
      <c r="D19"/>
    </row>
    <row r="20">
      <c r="A20"/>
      <c r="B20"/>
      <c r="C20"/>
      <c r="D20"/>
    </row>
    <row r="21">
      <c r="A21" t="s" s="14">
        <v>95</v>
      </c>
      <c r="B21"/>
      <c r="C21"/>
      <c r="D21"/>
    </row>
    <row r="22">
      <c r="A22" t="s" s="15">
        <v>85</v>
      </c>
      <c r="B22" t="str" s="12">
        <f>Procedure!D10</f>
        <v>Mise en place du poste de travail — Vérifier les DLC, peser les denrées, sélectionner le matériel nécessaire. Laver et désinfecter le matériel et le poste de travail en suivant les protocoles.</v>
      </c>
      <c r="C22"/>
      <c r="D22"/>
    </row>
    <row r="23">
      <c r="A23" t="s" s="15">
        <v>86</v>
      </c>
      <c r="B23" t="str" s="12">
        <f>Procedure!D11</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3"/>
      <c r="D23"/>
    </row>
    <row r="24">
      <c r="A24"/>
      <c r="B24" t="s">
        <v>96</v>
      </c>
      <c r="C24" s="6">
        <f>'Besoins'!$B$2*0.1125</f>
        <v>0.1125</v>
      </c>
      <c r="D24" t="s">
        <v>19</v>
      </c>
    </row>
    <row r="25">
      <c r="A25" t="s" s="15">
        <v>88</v>
      </c>
      <c r="B25" t="str" s="12">
        <f>Procedure!D12</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5"/>
      <c r="D25"/>
    </row>
    <row r="26">
      <c r="A26"/>
      <c r="B26" t="str">
        <f>Besoins!B13</f>
        <v>Farine de blé T55</v>
      </c>
      <c r="C26" s="6">
        <f>Besoins!E13</f>
        <v>1.125</v>
      </c>
      <c r="D26" t="str">
        <f>Besoins!F13</f>
        <v>kg</v>
      </c>
    </row>
    <row r="27">
      <c r="A27"/>
      <c r="B27" t="s">
        <v>96</v>
      </c>
      <c r="C27" s="6">
        <f>'Besoins'!$B$2*0.1125</f>
        <v>0.1125</v>
      </c>
      <c r="D27" t="s">
        <v>19</v>
      </c>
    </row>
    <row r="28">
      <c r="A28"/>
      <c r="B28" t="str">
        <f>Besoins!B14</f>
        <v>Levure fraîche de boulanger</v>
      </c>
      <c r="C28" s="6">
        <f>Besoins!E14</f>
        <v>0.045</v>
      </c>
      <c r="D28" t="str">
        <f>Besoins!F14</f>
        <v>kg</v>
      </c>
    </row>
    <row r="29">
      <c r="A29"/>
      <c r="B29" t="str">
        <f>Besoins!B11</f>
        <v>Herbes de Provence</v>
      </c>
      <c r="C29" s="6">
        <f>Besoins!E11</f>
        <v>0.00675</v>
      </c>
      <c r="D29" t="str">
        <f>Besoins!F11</f>
        <v>kg</v>
      </c>
    </row>
    <row r="30">
      <c r="A30"/>
      <c r="B30" t="s">
        <v>87</v>
      </c>
      <c r="C30" s="6">
        <f>'Besoins'!$B$2*0.0018</f>
        <v>0.0018</v>
      </c>
      <c r="D30" t="s">
        <v>15</v>
      </c>
    </row>
    <row r="31">
      <c r="A31"/>
      <c r="B31" t="str">
        <f>Besoins!B8</f>
        <v>EAU</v>
      </c>
      <c r="C31" s="6">
        <f>Besoins!E8</f>
        <v>0.6525</v>
      </c>
      <c r="D31" t="str">
        <f>Besoins!F8</f>
        <v>lt</v>
      </c>
    </row>
    <row r="32">
      <c r="A32"/>
      <c r="B32" t="s">
        <v>97</v>
      </c>
      <c r="C32" s="6">
        <f>'Besoins'!$B$2*0.0171</f>
        <v>0.0171</v>
      </c>
      <c r="D32" t="s">
        <v>15</v>
      </c>
    </row>
    <row r="33">
      <c r="A33" t="s" s="15">
        <v>89</v>
      </c>
      <c r="B33" t="str" s="12">
        <f>Procedure!D13</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3"/>
      <c r="D33"/>
    </row>
    <row r="34">
      <c r="A34" t="s" s="15">
        <v>91</v>
      </c>
      <c r="B34" t="str" s="12">
        <f>Procedure!D14</f>
        <v>Suggestions — On peut surgeler les abaisses de pizza sur leur feuille de papier sulfurisée. Indiquer la traçabilité et la date de congélation. Cette pâte sert pour la fabrication des pissaladières, des pizzas, des fougasses, des calzones, etc.</v>
      </c>
      <c r="C34"/>
      <c r="D34"/>
    </row>
    <row r="35">
      <c r="A35"/>
      <c r="B35"/>
      <c r="C35"/>
      <c r="D35"/>
    </row>
    <row r="36">
      <c r="A36" t="s" s="16">
        <v>98</v>
      </c>
      <c r="B36"/>
      <c r="C36"/>
      <c r="D36"/>
    </row>
  </sheetData>
  <sheetProtection sheet="1" formatRows="0" formatColumns="0"/>
  <mergeCells count="18">
    <mergeCell ref="A1:D1"/>
    <mergeCell ref="A2:D2"/>
    <mergeCell ref="A4:D4"/>
    <mergeCell ref="B5:D5"/>
    <mergeCell ref="B6:D6"/>
    <mergeCell ref="B10:D10"/>
    <mergeCell ref="B12:D12"/>
    <mergeCell ref="B14:D14"/>
    <mergeCell ref="B17:D17"/>
    <mergeCell ref="B18:D18"/>
    <mergeCell ref="B19:D19"/>
    <mergeCell ref="A21:D21"/>
    <mergeCell ref="B22:D22"/>
    <mergeCell ref="B23:D23"/>
    <mergeCell ref="B25:D25"/>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2026-09-15T23:42:14Z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2026-09-15T23:42:14Z</dcterms:modified>
  <cp:revision>1</cp:revision>
</cp:coreProperties>
</file>