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<sst xmlns="http://schemas.openxmlformats.org/spreadsheetml/2006/main" count="98" uniqueCount="98">
  <si>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</si>
  <si>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</si>
  <si>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</si>
  <si>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</si>
  <si>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</si>
  <si>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</si>
  <si>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</si>
  <si>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</si>
  <si>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</si>
  <si>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</si>
  <si>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</si>
  <si>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</si>
  <si>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</si>
  <si>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</si>
  <si>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</si>
  <si>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</si>
  <si>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CONS-OLIVE-NOIRE</t>
  </si>
  <si>
    <t>Olives noires dénoyautées bocal</t>
  </si>
  <si>
    <t>Conserves de légumes</t>
  </si>
  <si>
    <t>kg</t>
  </si>
  <si>
    <t>EPI-POIVRE-NOIR</t>
  </si>
  <si>
    <t>Poivre noir moulu</t>
  </si>
  <si>
    <t>Épices en poudre et graines</t>
  </si>
  <si>
    <t>HER-ORIGAN</t>
  </si>
  <si>
    <t>Origan séché</t>
  </si>
  <si>
    <t>Herbes aromatiques séchées</t>
  </si>
  <si>
    <t>MEL-HERBES-PRO</t>
  </si>
  <si>
    <t>Herbes de Provence</t>
  </si>
  <si>
    <t>Mélanges et épices composées</t>
  </si>
  <si>
    <t>FAR-T55</t>
  </si>
  <si>
    <t>Farine de blé T55</t>
  </si>
  <si>
    <t>Farines de blé</t>
  </si>
  <si>
    <t>RNME101403</t>
  </si>
  <si>
    <t>Huile olive vierge extra bidon 5L</t>
  </si>
  <si>
    <t>Huiles végétales</t>
  </si>
  <si>
    <t>u</t>
  </si>
  <si>
    <t>LEV-FRAICHE</t>
  </si>
  <si>
    <t>Levure fraîche de boulanger</t>
  </si>
  <si>
    <t>Levures et agents levants</t>
  </si>
  <si>
    <t>RNM1780121</t>
  </si>
  <si>
    <t>ANCHOIS France</t>
  </si>
  <si>
    <t>Poissons et fruits de mer</t>
  </si>
  <si>
    <t>SEL-FIN</t>
  </si>
  <si>
    <t>Sel fin de cuisine</t>
  </si>
  <si>
    <t>Sels et condiments de base</t>
  </si>
  <si>
    <t>RNMS00812</t>
  </si>
  <si>
    <t>Ail haché IQF</t>
  </si>
  <si>
    <t>Légumes surgelés</t>
  </si>
  <si>
    <t>RNMS00780</t>
  </si>
  <si>
    <t>Oignons émincés surgelés</t>
  </si>
  <si>
    <t>Total</t>
  </si>
  <si>
    <t>Recette</t>
  </si>
  <si>
    <t>#</t>
  </si>
  <si>
    <t>Verbe</t>
  </si>
  <si>
    <t>Étape</t>
  </si>
  <si>
    <t>Précision technique</t>
  </si>
  <si>
    <t>Durée</t>
  </si>
  <si>
    <t>PISSALADIÈRE</t>
  </si>
  <si>
    <t>Dresser et servir — Détailler chaque plaque en 20/24 portions et servir la portion à l'assiette.</t>
  </si>
  <si>
    <t>PÂTE À PIZZA</t>
  </si>
  <si>
    <t>Niveau</t>
  </si>
  <si>
    <t>Composant</t>
  </si>
  <si>
    <t>Type</t>
  </si>
  <si>
    <t>Quantité (× multiplicateur, voir feuille Besoins)</t>
  </si>
  <si>
    <t>recette</t>
  </si>
  <si>
    <t xml:space="preserve">    ↳ PÂTE À PIZZA</t>
  </si>
  <si>
    <t xml:space="preserve">        ↳ Farine de blé T55</t>
  </si>
  <si>
    <t>matiere</t>
  </si>
  <si>
    <t xml:space="preserve">        ↳ HUILE OLIVE (L) (conv.)</t>
  </si>
  <si>
    <t>conversion</t>
  </si>
  <si>
    <t xml:space="preserve">        ↳ Levure fraîche de boulanger</t>
  </si>
  <si>
    <t xml:space="preserve">        ↳ Herbes de Provence</t>
  </si>
  <si>
    <t xml:space="preserve">        ↳ Origan séché</t>
  </si>
  <si>
    <t xml:space="preserve">        ↳ Eau (robinet - moy. France 2026)</t>
  </si>
  <si>
    <t xml:space="preserve">        ↳ Sel fin de cuisine</t>
  </si>
  <si>
    <t xml:space="preserve">    ↳ Oignons émincés surgelés</t>
  </si>
  <si>
    <t xml:space="preserve">    ↳ Ail haché IQF</t>
  </si>
  <si>
    <t xml:space="preserve">    ↳ Olives noires dénoyautées bocal</t>
  </si>
  <si>
    <t xml:space="preserve">    ↳ ANCHOIS France</t>
  </si>
  <si>
    <t xml:space="preserve">    ↳ Origan séché</t>
  </si>
  <si>
    <t xml:space="preserve">    ↳ Sel fin de cuisine</t>
  </si>
  <si>
    <t xml:space="preserve">    ↳ Poivre noir moulu</t>
  </si>
  <si>
    <t>Fiche technique — PISSALADIÈRE</t>
  </si>
  <si>
    <t>PISSALADIÈRE  GRO_CDC_029</t>
  </si>
  <si>
    <t>1.</t>
  </si>
  <si>
    <t>2.</t>
  </si>
  <si>
    <t xml:space="preserve">    Origan séché</t>
  </si>
  <si>
    <t>3.</t>
  </si>
  <si>
    <t xml:space="preserve">    Sel fin de cuisine</t>
  </si>
  <si>
    <t>4.</t>
  </si>
  <si>
    <t xml:space="preserve">    PÂTE À PIZZA</t>
  </si>
  <si>
    <t>5.</t>
  </si>
  <si>
    <t>6.</t>
  </si>
  <si>
    <t>7.</t>
  </si>
  <si>
    <t>8.</t>
  </si>
  <si>
    <t>↳ PÂTE À PIZZA  GRO_CDC_213</t>
  </si>
  <si>
    <t xml:space="preserve">    HUILE OLIVE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</si>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</sst>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3.006912</v>
      </c>
      <c r="E7" s="6">
        <f>D7*$B$2</f>
        <v>3.006912</v>
      </c>
      <c r="F7" t="s">
        <v>15</v>
      </c>
      <c r="G7" s="8">
        <f>E7*0.0043000006</f>
        <v>0.01293</v>
      </c>
    </row>
    <row r="8">
      <c r="A8" t="s">
        <v>16</v>
      </c>
      <c r="B8" t="s">
        <v>17</v>
      </c>
      <c r="C8" t="s">
        <v>18</v>
      </c>
      <c r="D8" s="4">
        <v>2.8</v>
      </c>
      <c r="E8" s="6">
        <f>D8*$B$2</f>
        <v>2.8</v>
      </c>
      <c r="F8" t="s">
        <v>19</v>
      </c>
      <c r="G8" s="8">
        <f>E8*4.8</f>
        <v>13.44</v>
      </c>
    </row>
    <row r="9">
      <c r="A9" t="s">
        <v>20</v>
      </c>
      <c r="B9" t="s">
        <v>21</v>
      </c>
      <c r="C9" t="s">
        <v>22</v>
      </c>
      <c r="D9" s="4">
        <v>0.007</v>
      </c>
      <c r="E9" s="6">
        <f>D9*$B$2</f>
        <v>0.007</v>
      </c>
      <c r="F9" t="s">
        <v>19</v>
      </c>
      <c r="G9" s="8">
        <f>E9*12.5</f>
        <v>0.0875</v>
      </c>
    </row>
    <row r="10">
      <c r="A10" t="s">
        <v>23</v>
      </c>
      <c r="B10" t="s">
        <v>24</v>
      </c>
      <c r="C10" t="s">
        <v>25</v>
      </c>
      <c r="D10" s="4">
        <v>0.083295</v>
      </c>
      <c r="E10" s="6">
        <f>D10*$B$2</f>
        <v>0.083295</v>
      </c>
      <c r="F10" t="s">
        <v>19</v>
      </c>
      <c r="G10" s="8">
        <f>E10*7.999993361</f>
        <v>0.666359</v>
      </c>
    </row>
    <row r="11">
      <c r="A11" t="s">
        <v>26</v>
      </c>
      <c r="B11" t="s">
        <v>27</v>
      </c>
      <c r="C11" t="s">
        <v>28</v>
      </c>
      <c r="D11" s="4">
        <v>0.031106</v>
      </c>
      <c r="E11" s="6">
        <f>D11*$B$2</f>
        <v>0.031106</v>
      </c>
      <c r="F11" t="s">
        <v>19</v>
      </c>
      <c r="G11" s="8">
        <f>E11*9.4999971852</f>
        <v>0.295507</v>
      </c>
    </row>
    <row r="12">
      <c r="A12" t="s">
        <v>29</v>
      </c>
      <c r="B12" t="s">
        <v>30</v>
      </c>
      <c r="C12" t="s">
        <v>31</v>
      </c>
      <c r="D12" s="4">
        <v>5.184332</v>
      </c>
      <c r="E12" s="6">
        <f>D12*$B$2</f>
        <v>5.184332</v>
      </c>
      <c r="F12" t="s">
        <v>19</v>
      </c>
      <c r="G12" s="8">
        <f>E12*0.5599999781</f>
        <v>2.903226</v>
      </c>
    </row>
    <row r="13">
      <c r="A13" t="s">
        <v>32</v>
      </c>
      <c r="B13" t="s">
        <v>33</v>
      </c>
      <c r="C13" t="s">
        <v>34</v>
      </c>
      <c r="D13" s="4">
        <v>0.103687</v>
      </c>
      <c r="E13" s="6">
        <f>D13*$B$2</f>
        <v>0.103687</v>
      </c>
      <c r="F13" t="s">
        <v>35</v>
      </c>
      <c r="G13" s="8">
        <f>E13*65.2197710061</f>
        <v>6.762442</v>
      </c>
    </row>
    <row r="14">
      <c r="A14" t="s">
        <v>36</v>
      </c>
      <c r="B14" t="s">
        <v>37</v>
      </c>
      <c r="C14" t="s">
        <v>38</v>
      </c>
      <c r="D14" s="4">
        <v>0.207373</v>
      </c>
      <c r="E14" s="6">
        <f>D14*$B$2</f>
        <v>0.207373</v>
      </c>
      <c r="F14" t="s">
        <v>19</v>
      </c>
      <c r="G14" s="8">
        <f>E14*2.2000028844</f>
        <v>0.456221</v>
      </c>
    </row>
    <row r="15">
      <c r="A15" t="s">
        <v>39</v>
      </c>
      <c r="B15" t="s">
        <v>40</v>
      </c>
      <c r="C15" t="s">
        <v>41</v>
      </c>
      <c r="D15" s="4">
        <v>0.2</v>
      </c>
      <c r="E15" s="6">
        <f>D15*$B$2</f>
        <v>0.2</v>
      </c>
      <c r="F15" t="s">
        <v>19</v>
      </c>
      <c r="G15" s="8">
        <f>E15*4.5</f>
        <v>0.9</v>
      </c>
    </row>
    <row r="16">
      <c r="A16" t="s">
        <v>42</v>
      </c>
      <c r="B16" t="s">
        <v>43</v>
      </c>
      <c r="C16" t="s">
        <v>44</v>
      </c>
      <c r="D16" s="4">
        <v>0.151802</v>
      </c>
      <c r="E16" s="6">
        <f>D16*$B$2</f>
        <v>0.151802</v>
      </c>
      <c r="F16" t="s">
        <v>19</v>
      </c>
      <c r="G16" s="8">
        <f>E16*0.3499996387</f>
        <v>0.053131</v>
      </c>
    </row>
    <row r="17">
      <c r="A17" t="s">
        <v>45</v>
      </c>
      <c r="B17" t="s">
        <v>46</v>
      </c>
      <c r="C17" t="s">
        <v>47</v>
      </c>
      <c r="D17" s="4">
        <v>0.12</v>
      </c>
      <c r="E17" s="6">
        <f>D17*$B$2</f>
        <v>0.12</v>
      </c>
      <c r="F17" t="s">
        <v>19</v>
      </c>
      <c r="G17" s="8">
        <f>E17*9.26</f>
        <v>1.1112</v>
      </c>
    </row>
    <row r="18">
      <c r="A18" t="s">
        <v>48</v>
      </c>
      <c r="B18" t="s">
        <v>49</v>
      </c>
      <c r="C18" t="s">
        <v>47</v>
      </c>
      <c r="D18" s="4">
        <v>7.5</v>
      </c>
      <c r="E18" s="6">
        <f>D18*$B$2</f>
        <v>7.5</v>
      </c>
      <c r="F18" t="s">
        <v>19</v>
      </c>
      <c r="G18" s="8">
        <f>E18*3.89</f>
        <v>29.175</v>
      </c>
    </row>
    <row r="19">
      <c r="A19"/>
      <c r="B19"/>
      <c r="C19"/>
      <c r="D19"/>
      <c r="E19"/>
      <c r="F19" t="s" s="9">
        <v>50</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c r="D2" t="inlineStr" s="11">
        <is>
          <t>Mise en place du poste de travail — Vérifier les D.L.C., peser les denrées, sélectionner le matériel nécessaire. Désinfecter le matériel et le poste de travail suivant les protocoles.</t>
        </is>
      </c>
      <c r="E2" t="s" s="11"/>
      <c r="F2"/>
    </row>
    <row r="3">
      <c r="A3" t="s">
        <v>57</v>
      </c>
      <c r="B3">
        <v>2</v>
      </c>
      <c r="C3"/>
      <c r="D3" t="inlineStr" s="11">
        <is>
          <t>Préparations préliminaires — Au pinceau, huiler 5 plaques à pâtisserie 60 x 40. Faire adhérer une feuille de papier cuisson sur les plaques graissées. Au pinceau, enduire à l'huile d'olive les feuilles de papier cuisson. Saupoudrer les feuilles de papier cuisson avec des herbes de Provence. Réserver au froid. Déconditionner les anchois, suivant la procédure, et les égoutter dans un bac GN 1/1 H 25 perforé doublé d'un bac plein. Réserver au froid. Déconditionner les olives noires suivant la procédure. Égoutter les olives dans un bac GN 1/1 H 65 perforé. Doubler le bac d'un bac plein et réserver au froid.</t>
        </is>
      </c>
      <c r="E3" t="s" s="11"/>
      <c r="F3"/>
    </row>
    <row r="4">
      <c r="A4" t="s">
        <v>57</v>
      </c>
      <c r="B4">
        <v>3</v>
      </c>
      <c r="C4"/>
      <c r="D4" t="inlineStr" s="11">
        <is>
          <t>Cuire les oignons — Dans une sauteuse, faire revenir à l'huile sans coloration les oignons émincés. Laisser fondre à feu doux et à couvert. Les rendre transparents et sans coloration. Saler et poivrer. Égoutter la tombée d'oignon dans un bac GN 1/1 H 100 perforé doublé d'un bac plein. Refroidir suivant la procédure, filmer et stocker au froid en attente d'utilisation.</t>
        </is>
      </c>
      <c r="E4" t="s" s="11"/>
      <c r="F4"/>
    </row>
    <row r="5">
      <c r="A5" t="s">
        <v>57</v>
      </c>
      <c r="B5">
        <v>4</v>
      </c>
      <c r="C5"/>
      <c r="D5" t="inlineStr" s="11">
        <is>
          <t>Abaisser les fonds de pissaladière — Fariner le marbre à pâtisserie et mettre à portée les ustensiles nécessaires. Séparer la pâte en 5 pâtons égaux. Abaisser chaque pâton de la taille des plaques. Enrouler l'abaisse autour du rouleau et développer l'abaisse sur la plaque. Façonner régulièrement les bords de l'abaisse à l'aide de la main. Bloquer au froid les abaisses.</t>
        </is>
      </c>
      <c r="E5" t="s" s="11"/>
      <c r="F5"/>
    </row>
    <row r="6">
      <c r="A6" t="s">
        <v>57</v>
      </c>
      <c r="B6">
        <v>5</v>
      </c>
      <c r="C6"/>
      <c r="D6" t="inlineStr" s="11">
        <is>
          <t>Garnir les abaisses — Répartir équitablement la tombée d'oignons et les filets d'anchois sur les 5 abaisses. Parsemer sur le dessus les rondelles d'olives noires.</t>
        </is>
      </c>
      <c r="E6" t="s" s="11"/>
      <c r="F6"/>
    </row>
    <row r="7">
      <c r="A7" t="s">
        <v>57</v>
      </c>
      <c r="B7">
        <v>6</v>
      </c>
      <c r="C7"/>
      <c r="D7" t="inlineStr" s="11">
        <is>
          <t>Cuire les pissaladières — Préchauffer le four à +175°C, clé fermée. Laisser se « dégourdir » la pâte des pissaladières à chaleur ambiante sans trop la laisser pousser, avant la cuisson. Cuire les pissaladières pendant 25 à 30 minutes environ. Respecter les procédures de fin de cuisson. Maintenir en armoire chaude à +63°C en attente de consommation.</t>
        </is>
      </c>
      <c r="E7" t="s" s="11"/>
      <c r="F7"/>
    </row>
    <row r="8">
      <c r="A8" t="s">
        <v>57</v>
      </c>
      <c r="B8">
        <v>7</v>
      </c>
      <c r="C8"/>
      <c r="D8" t="s" s="11">
        <v>58</v>
      </c>
      <c r="E8" t="s" s="11"/>
      <c r="F8"/>
    </row>
    <row r="9">
      <c r="A9" t="s">
        <v>57</v>
      </c>
      <c r="B9">
        <v>8</v>
      </c>
      <c r="C9"/>
      <c r="D9" t="inlineStr" s="11">
        <is>
          <t>Historique — La pissaladière tire son nom du pissalat, spécialité du pays Niçois. Le pissalat est une purée grise, la poutine, constituée de 95% d'alevins de sardines et de 5% d'alevins d'anchois. À l'origine une tranche de pain fartinée de pissalat faisait le régal des pêcheurs. La recette a évolué pour devenir cette tarte à l'oignon agrémentée de filets d'anchois.</t>
        </is>
      </c>
      <c r="E9" t="s" s="11"/>
      <c r="F9"/>
    </row>
    <row r="10">
      <c r="A10" t="s">
        <v>59</v>
      </c>
      <c r="B10">
        <v>1</v>
      </c>
      <c r="C10"/>
      <c r="D10" t="inlineStr" s="11">
        <is>
          <t>Mise en place du poste de travail — Vérifier les DLC, peser les denrées, sélectionner le matériel nécessaire. Laver et désinfecter le matériel et le poste de travail en suivant les protocoles.</t>
        </is>
      </c>
      <c r="E10" t="s" s="11"/>
      <c r="F10"/>
    </row>
    <row r="11">
      <c r="A11" t="s">
        <v>59</v>
      </c>
      <c r="B11">
        <v>2</v>
      </c>
      <c r="C11"/>
      <c r="D11" t="inlineStr" s="11">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1" t="s" s="11"/>
      <c r="F11"/>
    </row>
    <row r="12">
      <c r="A12" t="s">
        <v>59</v>
      </c>
      <c r="B12">
        <v>3</v>
      </c>
      <c r="C12"/>
      <c r="D12" t="inlineStr" s="11">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2" t="s" s="11"/>
      <c r="F12"/>
    </row>
    <row r="13">
      <c r="A13" t="s">
        <v>59</v>
      </c>
      <c r="B13">
        <v>4</v>
      </c>
      <c r="C13"/>
      <c r="D13" t="inlineStr" s="11">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3" t="s" s="11"/>
      <c r="F13"/>
    </row>
    <row r="14">
      <c r="A14" t="s">
        <v>59</v>
      </c>
      <c r="B14">
        <v>5</v>
      </c>
      <c r="C14"/>
      <c r="D14" t="inlineStr" s="11">
        <is>
          <t>Suggestions — On peut surgeler les abaisses de pizza sur leur feuille de papier sulfurisée. Indiquer la traçabilité et la date de congélation. Cette pâte sert pour la fabrication des pissaladières, des pizzas, des fougasses, des calzones, etc.</t>
        </is>
      </c>
      <c r="E14" t="s" s="11"/>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60</v>
      </c>
      <c r="B1" t="s" s="7">
        <v>61</v>
      </c>
      <c r="C1" t="s" s="7">
        <v>62</v>
      </c>
      <c r="D1" t="s" s="7">
        <v>63</v>
      </c>
      <c r="E1" t="s" s="7">
        <v>10</v>
      </c>
    </row>
    <row r="2">
      <c r="A2">
        <v>0</v>
      </c>
      <c r="B2" t="s">
        <v>57</v>
      </c>
      <c r="C2" t="s">
        <v>64</v>
      </c>
      <c r="D2" s="6">
        <f>'Besoins'!$B$2*100</f>
        <v>100</v>
      </c>
      <c r="E2" t="s">
        <v>3</v>
      </c>
    </row>
    <row r="3">
      <c r="A3">
        <v>1</v>
      </c>
      <c r="B3" t="s">
        <v>65</v>
      </c>
      <c r="C3" t="s">
        <v>64</v>
      </c>
      <c r="D3" s="6">
        <f>'Besoins'!$B$2*9</f>
        <v>9</v>
      </c>
      <c r="E3" t="s">
        <v>19</v>
      </c>
    </row>
    <row r="4">
      <c r="A4">
        <v>2</v>
      </c>
      <c r="B4" t="s">
        <v>66</v>
      </c>
      <c r="C4" t="s">
        <v>67</v>
      </c>
      <c r="D4" s="6">
        <f>'Besoins'!$B$2*5.1843317972</f>
        <v>5.184332</v>
      </c>
      <c r="E4" t="s">
        <v>19</v>
      </c>
    </row>
    <row r="5">
      <c r="A5">
        <v>2</v>
      </c>
      <c r="B5" t="s">
        <v>68</v>
      </c>
      <c r="C5" t="s">
        <v>69</v>
      </c>
      <c r="D5" s="6">
        <f>'Besoins'!$B$2*0.5184331797</f>
        <v>0.518433</v>
      </c>
      <c r="E5" t="s">
        <v>15</v>
      </c>
    </row>
    <row r="6">
      <c r="A6">
        <v>2</v>
      </c>
      <c r="B6" t="s">
        <v>70</v>
      </c>
      <c r="C6" t="s">
        <v>67</v>
      </c>
      <c r="D6" s="6">
        <f>'Besoins'!$B$2*0.2073732719</f>
        <v>0.207373</v>
      </c>
      <c r="E6" t="s">
        <v>19</v>
      </c>
    </row>
    <row r="7">
      <c r="A7">
        <v>2</v>
      </c>
      <c r="B7" t="s">
        <v>71</v>
      </c>
      <c r="C7" t="s">
        <v>67</v>
      </c>
      <c r="D7" s="6">
        <f>'Besoins'!$B$2*0.0311059908</f>
        <v>0.031106</v>
      </c>
      <c r="E7" t="s">
        <v>19</v>
      </c>
    </row>
    <row r="8">
      <c r="A8">
        <v>2</v>
      </c>
      <c r="B8" t="s">
        <v>72</v>
      </c>
      <c r="C8" t="s">
        <v>67</v>
      </c>
      <c r="D8" s="6">
        <f>'Besoins'!$B$2*0.0082949309</f>
        <v>0.008295</v>
      </c>
      <c r="E8" t="s">
        <v>19</v>
      </c>
    </row>
    <row r="9">
      <c r="A9">
        <v>2</v>
      </c>
      <c r="B9" t="s">
        <v>73</v>
      </c>
      <c r="C9" t="s">
        <v>67</v>
      </c>
      <c r="D9" s="6">
        <f>'Besoins'!$B$2*3.0069124424</f>
        <v>3.006912</v>
      </c>
      <c r="E9" t="s">
        <v>15</v>
      </c>
    </row>
    <row r="10">
      <c r="A10">
        <v>2</v>
      </c>
      <c r="B10" t="s">
        <v>74</v>
      </c>
      <c r="C10" t="s">
        <v>67</v>
      </c>
      <c r="D10" s="6">
        <f>'Besoins'!$B$2*0.0788018433</f>
        <v>0.078802</v>
      </c>
      <c r="E10" t="s">
        <v>19</v>
      </c>
    </row>
    <row r="11">
      <c r="A11">
        <v>1</v>
      </c>
      <c r="B11" t="s">
        <v>75</v>
      </c>
      <c r="C11" t="s">
        <v>67</v>
      </c>
      <c r="D11" s="6">
        <f>'Besoins'!$B$2*7.5</f>
        <v>7.5</v>
      </c>
      <c r="E11" t="s">
        <v>19</v>
      </c>
    </row>
    <row r="12">
      <c r="A12">
        <v>1</v>
      </c>
      <c r="B12" t="s">
        <v>76</v>
      </c>
      <c r="C12" t="s">
        <v>67</v>
      </c>
      <c r="D12" s="6">
        <f>'Besoins'!$B$2*0.12</f>
        <v>0.12</v>
      </c>
      <c r="E12" t="s">
        <v>19</v>
      </c>
    </row>
    <row r="13">
      <c r="A13">
        <v>1</v>
      </c>
      <c r="B13" t="s">
        <v>77</v>
      </c>
      <c r="C13" t="s">
        <v>67</v>
      </c>
      <c r="D13" s="6">
        <f>'Besoins'!$B$2*2.8</f>
        <v>2.8</v>
      </c>
      <c r="E13" t="s">
        <v>19</v>
      </c>
    </row>
    <row r="14">
      <c r="A14">
        <v>1</v>
      </c>
      <c r="B14" t="s">
        <v>78</v>
      </c>
      <c r="C14" t="s">
        <v>67</v>
      </c>
      <c r="D14" s="6">
        <f>'Besoins'!$B$2*0.2</f>
        <v>0.2</v>
      </c>
      <c r="E14" t="s">
        <v>19</v>
      </c>
    </row>
    <row r="15">
      <c r="A15">
        <v>1</v>
      </c>
      <c r="B15" t="s">
        <v>79</v>
      </c>
      <c r="C15" t="s">
        <v>67</v>
      </c>
      <c r="D15" s="6">
        <f>'Besoins'!$B$2*0.075</f>
        <v>0.075</v>
      </c>
      <c r="E15" t="s">
        <v>19</v>
      </c>
    </row>
    <row r="16">
      <c r="A16">
        <v>1</v>
      </c>
      <c r="B16" t="s">
        <v>80</v>
      </c>
      <c r="C16" t="s">
        <v>67</v>
      </c>
      <c r="D16" s="6">
        <f>'Besoins'!$B$2*0.073</f>
        <v>0.073</v>
      </c>
      <c r="E16" t="s">
        <v>19</v>
      </c>
    </row>
    <row r="17">
      <c r="A17">
        <v>1</v>
      </c>
      <c r="B17" t="s">
        <v>81</v>
      </c>
      <c r="C17" t="s">
        <v>67</v>
      </c>
      <c r="D17" s="6">
        <f>'Besoins'!$B$2*0.007</f>
        <v>0.007</v>
      </c>
      <c r="E17"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2">
        <v>82</v>
      </c>
      <c r="B1"/>
      <c r="C1"/>
      <c r="D1"/>
    </row>
    <row r="2">
      <c r="A2" t="str" s="12">
        <f>"GRO_CDC_029 · GRO.ENT.CH · référence : "&amp;Besoins!B3&amp;" "&amp;Besoins!C3&amp;" · multiplicateur réglable sur la feuille ""Besoins"""</f>
        <v>GRO_CDC_029 · GRO.ENT.CH · référence : 100 pc · multiplicateur réglable sur la feuille </v>
      </c>
      <c r="B2"/>
      <c r="C2"/>
      <c r="D2"/>
    </row>
    <row r="3">
      <c r="A3"/>
      <c r="B3"/>
      <c r="C3"/>
      <c r="D3"/>
    </row>
    <row r="4">
      <c r="A4" t="s" s="13">
        <v>83</v>
      </c>
      <c r="B4"/>
      <c r="C4"/>
      <c r="D4"/>
    </row>
    <row r="5">
      <c r="A5" t="s" s="14">
        <v>84</v>
      </c>
      <c r="B5" t="str" s="11">
        <f>Procedure!D2</f>
        <v>Mise en place du poste de travail — Vérifier les D.L.C., peser les denrées, sélectionner le matériel nécessaire. Désinfecter le matériel et le poste de travail suivant les protocoles.</v>
      </c>
      <c r="C5"/>
      <c r="D5"/>
    </row>
    <row r="6">
      <c r="A6" t="s" s="14">
        <v>85</v>
      </c>
      <c r="B6" t="str" s="11">
        <f>Procedure!D3</f>
        <v>Préparations préliminaires — Au pinceau, huiler 5 plaques à pâtisserie 60 x 40. Faire adhérer une feuille de papier cuisson sur les plaques graissées. Au pinceau, enduire à l'huile d'olive les feuilles de papier cuisson. Saupoudrer les feuilles de papier cuisson avec des herbes de Provence. Réserver au froid. Déconditionner les anchois, suivant la procédure, et les égoutter dans un bac GN 1/1 H 25 perforé doublé d'un bac plein. Réserver au froid. Déconditionner les olives noires suivant la procédure. Égoutter les olives dans un bac GN 1/1 H 65 perforé. Doubler le bac d'un bac plein et réserver au froid.</v>
      </c>
      <c r="C6"/>
      <c r="D6"/>
    </row>
    <row r="7">
      <c r="A7"/>
      <c r="B7" t="str">
        <f>Besoins!B8</f>
        <v>Olives noires dénoyautées bocal</v>
      </c>
      <c r="C7" s="6">
        <f>Besoins!E8</f>
        <v>2.8</v>
      </c>
      <c r="D7" t="str">
        <f>Besoins!F8</f>
        <v>kg</v>
      </c>
    </row>
    <row r="8">
      <c r="A8"/>
      <c r="B8" t="str">
        <f>Besoins!B15</f>
        <v>ANCHOIS France</v>
      </c>
      <c r="C8" s="6">
        <f>Besoins!E15</f>
        <v>0.2</v>
      </c>
      <c r="D8" t="str">
        <f>Besoins!F15</f>
        <v>kg</v>
      </c>
    </row>
    <row r="9">
      <c r="A9"/>
      <c r="B9" t="s">
        <v>86</v>
      </c>
      <c r="C9" s="6">
        <f>'Besoins'!$B$2*0.075</f>
        <v>0.075</v>
      </c>
      <c r="D9" t="s">
        <v>19</v>
      </c>
    </row>
    <row r="10">
      <c r="A10" t="s" s="14">
        <v>87</v>
      </c>
      <c r="B10" t="str" s="11">
        <f>Procedure!D4</f>
        <v>Cuire les oignons — Dans une sauteuse, faire revenir à l'huile sans coloration les oignons émincés. Laisser fondre à feu doux et à couvert. Les rendre transparents et sans coloration. Saler et poivrer. Égoutter la tombée d'oignon dans un bac GN 1/1 H 100 perforé doublé d'un bac plein. Refroidir suivant la procédure, filmer et stocker au froid en attente d'utilisation.</v>
      </c>
      <c r="C10"/>
      <c r="D10"/>
    </row>
    <row r="11">
      <c r="A11"/>
      <c r="B11" t="str">
        <f>Besoins!B18</f>
        <v>Oignons émincés surgelés</v>
      </c>
      <c r="C11" s="6">
        <f>Besoins!E18</f>
        <v>7.5</v>
      </c>
      <c r="D11" t="str">
        <f>Besoins!F18</f>
        <v>kg</v>
      </c>
    </row>
    <row r="12">
      <c r="A12"/>
      <c r="B12" t="s">
        <v>88</v>
      </c>
      <c r="C12" s="6">
        <f>'Besoins'!$B$2*0.073</f>
        <v>0.073</v>
      </c>
      <c r="D12" t="s">
        <v>19</v>
      </c>
    </row>
    <row r="13">
      <c r="A13"/>
      <c r="B13" t="str">
        <f>Besoins!B9</f>
        <v>Poivre noir moulu</v>
      </c>
      <c r="C13" s="6">
        <f>Besoins!E9</f>
        <v>0.007</v>
      </c>
      <c r="D13" t="str">
        <f>Besoins!F9</f>
        <v>kg</v>
      </c>
    </row>
    <row r="14">
      <c r="A14"/>
      <c r="B14" t="str">
        <f>Besoins!B17</f>
        <v>Ail haché IQF</v>
      </c>
      <c r="C14" s="6">
        <f>Besoins!E17</f>
        <v>0.12</v>
      </c>
      <c r="D14" t="str">
        <f>Besoins!F17</f>
        <v>kg</v>
      </c>
    </row>
    <row r="15">
      <c r="A15" t="s" s="14">
        <v>89</v>
      </c>
      <c r="B15" t="str" s="11">
        <f>Procedure!D5</f>
        <v>Abaisser les fonds de pissaladière — Fariner le marbre à pâtisserie et mettre à portée les ustensiles nécessaires. Séparer la pâte en 5 pâtons égaux. Abaisser chaque pâton de la taille des plaques. Enrouler l'abaisse autour du rouleau et développer l'abaisse sur la plaque. Façonner régulièrement les bords de l'abaisse à l'aide de la main. Bloquer au froid les abaisses.</v>
      </c>
      <c r="C15"/>
      <c r="D15"/>
    </row>
    <row r="16">
      <c r="A16"/>
      <c r="B16" t="s">
        <v>90</v>
      </c>
      <c r="C16" s="6">
        <f>'Besoins'!$B$2*9</f>
        <v>9</v>
      </c>
      <c r="D16" t="s">
        <v>19</v>
      </c>
    </row>
    <row r="17">
      <c r="A17" t="s" s="14">
        <v>91</v>
      </c>
      <c r="B17" t="str" s="11">
        <f>Procedure!D6</f>
        <v>Garnir les abaisses — Répartir équitablement la tombée d'oignons et les filets d'anchois sur les 5 abaisses. Parsemer sur le dessus les rondelles d'olives noires.</v>
      </c>
      <c r="C17"/>
      <c r="D17"/>
    </row>
    <row r="18">
      <c r="A18"/>
      <c r="B18" t="str">
        <f>Besoins!B8</f>
        <v>Olives noires dénoyautées bocal</v>
      </c>
      <c r="C18" s="6">
        <f>Besoins!E8</f>
        <v>2.8</v>
      </c>
      <c r="D18" t="str">
        <f>Besoins!F8</f>
        <v>kg</v>
      </c>
    </row>
    <row r="19">
      <c r="A19"/>
      <c r="B19" t="str">
        <f>Besoins!B15</f>
        <v>ANCHOIS France</v>
      </c>
      <c r="C19" s="6">
        <f>Besoins!E15</f>
        <v>0.2</v>
      </c>
      <c r="D19" t="str">
        <f>Besoins!F15</f>
        <v>kg</v>
      </c>
    </row>
    <row r="20">
      <c r="A20" t="s" s="14">
        <v>92</v>
      </c>
      <c r="B20" t="str" s="11">
        <f>Procedure!D7</f>
        <v>Cuire les pissaladières — Préchauffer le four à +175°C, clé fermée. Laisser se « dégourdir » la pâte des pissaladières à chaleur ambiante sans trop la laisser pousser, avant la cuisson. Cuire les pissaladières pendant 25 à 30 minutes environ. Respecter les procédures de fin de cuisson. Maintenir en armoire chaude à +63°C en attente de consommation.</v>
      </c>
      <c r="C20"/>
      <c r="D20"/>
    </row>
    <row r="21">
      <c r="A21" t="s" s="14">
        <v>93</v>
      </c>
      <c r="B21" t="str" s="11">
        <f>Procedure!D8</f>
        <v>Dresser et servir — Détailler chaque plaque en 20/24 portions et servir la portion à l'assiette.</v>
      </c>
      <c r="C21"/>
      <c r="D21"/>
    </row>
    <row r="22">
      <c r="A22" t="s" s="14">
        <v>94</v>
      </c>
      <c r="B22" t="str" s="11">
        <f>Procedure!D9</f>
        <v>Historique — La pissaladière tire son nom du pissalat, spécialité du pays Niçois. Le pissalat est une purée grise, la poutine, constituée de 95% d'alevins de sardines et de 5% d'alevins d'anchois. À l'origine une tranche de pain fartinée de pissalat faisait le régal des pêcheurs. La recette a évolué pour devenir cette tarte à l'oignon agrémentée de filets d'anchois.</v>
      </c>
      <c r="C22"/>
      <c r="D22"/>
    </row>
    <row r="23">
      <c r="A23"/>
      <c r="B23"/>
      <c r="C23"/>
      <c r="D23"/>
    </row>
    <row r="24">
      <c r="A24" t="s" s="13">
        <v>95</v>
      </c>
      <c r="B24"/>
      <c r="C24"/>
      <c r="D24"/>
    </row>
    <row r="25">
      <c r="A25" t="s" s="14">
        <v>84</v>
      </c>
      <c r="B25" t="str" s="11">
        <f>Procedure!D10</f>
        <v>Mise en place du poste de travail — Vérifier les DLC, peser les denrées, sélectionner le matériel nécessaire. Laver et désinfecter le matériel et le poste de travail en suivant les protocoles.</v>
      </c>
      <c r="C25"/>
      <c r="D25"/>
    </row>
    <row r="26">
      <c r="A26" t="s" s="14">
        <v>85</v>
      </c>
      <c r="B26" t="str" s="11">
        <f>Procedure!D11</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6"/>
      <c r="D26"/>
    </row>
    <row r="27">
      <c r="A27"/>
      <c r="B27" t="s">
        <v>96</v>
      </c>
      <c r="C27" s="6">
        <f>'Besoins'!$B$2*0.5184331797</f>
        <v>0.518433</v>
      </c>
      <c r="D27" t="s">
        <v>15</v>
      </c>
    </row>
    <row r="28">
      <c r="A28" t="s" s="14">
        <v>87</v>
      </c>
      <c r="B28" t="str" s="11">
        <f>Procedure!D12</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8"/>
      <c r="D28"/>
    </row>
    <row r="29">
      <c r="A29"/>
      <c r="B29" t="str">
        <f>Besoins!B12</f>
        <v>Farine de blé T55</v>
      </c>
      <c r="C29" s="6">
        <f>Besoins!E12</f>
        <v>5.184332</v>
      </c>
      <c r="D29" t="str">
        <f>Besoins!F12</f>
        <v>kg</v>
      </c>
    </row>
    <row r="30">
      <c r="A30"/>
      <c r="B30" t="s">
        <v>96</v>
      </c>
      <c r="C30" s="6">
        <f>'Besoins'!$B$2*0.5184331797</f>
        <v>0.518433</v>
      </c>
      <c r="D30" t="s">
        <v>15</v>
      </c>
    </row>
    <row r="31">
      <c r="A31"/>
      <c r="B31" t="str">
        <f>Besoins!B14</f>
        <v>Levure fraîche de boulanger</v>
      </c>
      <c r="C31" s="6">
        <f>Besoins!E14</f>
        <v>0.207373</v>
      </c>
      <c r="D31" t="str">
        <f>Besoins!F14</f>
        <v>kg</v>
      </c>
    </row>
    <row r="32">
      <c r="A32"/>
      <c r="B32" t="str">
        <f>Besoins!B11</f>
        <v>Herbes de Provence</v>
      </c>
      <c r="C32" s="6">
        <f>Besoins!E11</f>
        <v>0.031106</v>
      </c>
      <c r="D32" t="str">
        <f>Besoins!F11</f>
        <v>kg</v>
      </c>
    </row>
    <row r="33">
      <c r="A33"/>
      <c r="B33" t="s">
        <v>86</v>
      </c>
      <c r="C33" s="6">
        <f>'Besoins'!$B$2*0.0082949309</f>
        <v>0.008295</v>
      </c>
      <c r="D33" t="s">
        <v>19</v>
      </c>
    </row>
    <row r="34">
      <c r="A34"/>
      <c r="B34" t="str">
        <f>Besoins!B7</f>
        <v>Eau (robinet - moy. France 2026)</v>
      </c>
      <c r="C34" s="6">
        <f>Besoins!E7</f>
        <v>3.006912</v>
      </c>
      <c r="D34" t="str">
        <f>Besoins!F7</f>
        <v>lt</v>
      </c>
    </row>
    <row r="35">
      <c r="A35"/>
      <c r="B35" t="s">
        <v>88</v>
      </c>
      <c r="C35" s="6">
        <f>'Besoins'!$B$2*0.0788018433</f>
        <v>0.078802</v>
      </c>
      <c r="D35" t="s">
        <v>19</v>
      </c>
    </row>
    <row r="36">
      <c r="A36" t="s" s="14">
        <v>89</v>
      </c>
      <c r="B36" t="str" s="11">
        <f>Procedure!D13</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6"/>
      <c r="D36"/>
    </row>
    <row r="37">
      <c r="A37" t="s" s="14">
        <v>91</v>
      </c>
      <c r="B37" t="str" s="11">
        <f>Procedure!D14</f>
        <v>Suggestions — On peut surgeler les abaisses de pizza sur leur feuille de papier sulfurisée. Indiquer la traçabilité et la date de congélation. Cette pâte sert pour la fabrication des pissaladières, des pizzas, des fougasses, des calzones, etc.</v>
      </c>
      <c r="C37"/>
      <c r="D37"/>
    </row>
    <row r="38">
      <c r="A38"/>
      <c r="B38"/>
      <c r="C38"/>
      <c r="D38"/>
    </row>
    <row r="39">
      <c r="A39" t="s" s="15">
        <v>97</v>
      </c>
      <c r="B39"/>
      <c r="C39"/>
      <c r="D39"/>
    </row>
  </sheetData>
  <sheetProtection sheet="1" formatRows="0" formatColumns="0"/>
  <mergeCells count="18">
    <mergeCell ref="A1:D1"/>
    <mergeCell ref="A2:D2"/>
    <mergeCell ref="A4:D4"/>
    <mergeCell ref="B5:D5"/>
    <mergeCell ref="B6:D6"/>
    <mergeCell ref="B10:D10"/>
    <mergeCell ref="B15:D15"/>
    <mergeCell ref="B17:D17"/>
    <mergeCell ref="B20:D20"/>
    <mergeCell ref="B21:D21"/>
    <mergeCell ref="B22:D22"/>
    <mergeCell ref="A24:D24"/>
    <mergeCell ref="B25:D25"/>
    <mergeCell ref="B26:D26"/>
    <mergeCell ref="B28:D28"/>
    <mergeCell ref="B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2026-10-31T02:08:25Z</dcterms:created>
  <dc:title>PISSALADIÈRE</dc:title>
  <dc:subject/>
  <dc:creator>CUIS.web</dc:creator>
  <cp:lastModifiedBy/>
  <cp:keywords/>
  <dc:description>Export automatique — moteur récursif d'origine : Bernard Vandendaele</dc:description>
  <cp:category/>
  <dc:language>en-US</dc:language>
  <dcterms:modified xsi:type="dcterms:W3CDTF">2026-10-31T02:08:25Z</dcterms:modified>
  <cp:revision>1</cp:revision>
</cp:coreProperties>
</file>