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<sst xmlns="http://schemas.openxmlformats.org/spreadsheetml/2006/main" count="100" uniqueCount="100">
  <si>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</si>
  <si>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</si>
  <si>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</si>
  <si>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</si>
  <si>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</si>
  <si>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</si>
  <si>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</si>
  <si>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</si>
  <si>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</si>
  <si>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</si>
  <si>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</si>
  <si>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</si>
  <si>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</si>
  <si>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</si>
  <si>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</si>
  <si>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</si>
  <si>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</si>
  <si>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</si>
  <si>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</si>
  <si>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</si>
  <si>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</si>
  <si>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</si>
  <si>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</si>
  <si>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</si>
  <si>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</si>
  <si>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</si>
  <si>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</si>
  <si>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</si>
  <si>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</si>
  <si>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</si>
  <si>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</si>
  <si>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</si>
  <si>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</si>
  <si>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</si>
  <si>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</si>
  <si>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</si>
  <si>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</si>
  <si>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</si>
  <si>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</si>
  <si>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</si>
  <si>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</si>
  <si>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</si>
  <si>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</si>
  <si>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</si>
  <si>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</si>
  <si>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</si>
  <si>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SAINT-HONORé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</si>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</sst>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E7*0.022064</f>
        <v>0.001765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18</v>
      </c>
      <c r="D9" s="4">
        <v>1.5</v>
      </c>
      <c r="E9" s="6">
        <f>D9*$B$2</f>
        <v>1.5</v>
      </c>
      <c r="F9" t="s">
        <v>21</v>
      </c>
      <c r="G9" s="9">
        <f>E9*2.5335</f>
        <v>3.80025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E10*0.27</f>
        <v>0.54</v>
      </c>
    </row>
    <row r="11">
      <c r="A11" t="s" s="8">
        <v>25</v>
      </c>
      <c r="B11" t="s">
        <v>26</v>
      </c>
      <c r="C11" t="s">
        <v>27</v>
      </c>
      <c r="D11" s="4">
        <v>0.13</v>
      </c>
      <c r="E11" s="6">
        <f>D11*$B$2</f>
        <v>0.13</v>
      </c>
      <c r="F11" t="s">
        <v>21</v>
      </c>
      <c r="G11" s="9">
        <f>E11*0.003</f>
        <v>0.00039</v>
      </c>
    </row>
    <row r="12">
      <c r="A12" t="s" s="8">
        <v>28</v>
      </c>
      <c r="B12" t="s">
        <v>29</v>
      </c>
      <c r="C12" t="s">
        <v>27</v>
      </c>
      <c r="D12" s="4">
        <v>0.002</v>
      </c>
      <c r="E12" s="6">
        <f>D12*$B$2</f>
        <v>0.002</v>
      </c>
      <c r="F12" t="s">
        <v>15</v>
      </c>
      <c r="G12" s="9">
        <f>E12*0.186416</f>
        <v>0.000373</v>
      </c>
    </row>
    <row r="13">
      <c r="A13" t="s" s="8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9">
        <f>E13*5.6396</f>
        <v>0.28198</v>
      </c>
    </row>
    <row r="14">
      <c r="A14" t="s" s="8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3</v>
      </c>
      <c r="G14" s="9">
        <f>E14*0.0632128</f>
        <v>0.015803</v>
      </c>
    </row>
    <row r="15">
      <c r="A15" t="s" s="8">
        <v>36</v>
      </c>
      <c r="B15" t="s">
        <v>37</v>
      </c>
      <c r="C15" t="s">
        <v>38</v>
      </c>
      <c r="D15" s="4">
        <v>0.124</v>
      </c>
      <c r="E15" s="6">
        <f>D15*$B$2</f>
        <v>0.124</v>
      </c>
      <c r="F15" t="s">
        <v>15</v>
      </c>
      <c r="G15" s="9">
        <f>E15*0.95</f>
        <v>0.1178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s" s="12">
        <v>53</v>
      </c>
      <c r="E5" t="s" s="12">
        <v>54</v>
      </c>
      <c r="F5"/>
    </row>
    <row r="6">
      <c r="A6" t="s">
        <v>48</v>
      </c>
      <c r="B6">
        <v>3</v>
      </c>
      <c r="C6" t="s">
        <v>55</v>
      </c>
      <c r="D6" t="s" s="12">
        <v>56</v>
      </c>
      <c r="E6" t="s" s="12">
        <v>57</v>
      </c>
      <c r="F6"/>
    </row>
    <row r="7">
      <c r="A7" t="s">
        <v>48</v>
      </c>
      <c r="B7">
        <v>4</v>
      </c>
      <c r="C7" t="s">
        <v>58</v>
      </c>
      <c r="D7" t="s" s="12">
        <v>59</v>
      </c>
      <c r="E7" t="s" s="12">
        <v>60</v>
      </c>
      <c r="F7"/>
    </row>
    <row r="8">
      <c r="A8" t="s">
        <v>48</v>
      </c>
      <c r="B8">
        <v>5</v>
      </c>
      <c r="C8" t="s">
        <v>61</v>
      </c>
      <c r="D8" t="s" s="12">
        <v>62</v>
      </c>
      <c r="E8" t="s" s="12">
        <v>63</v>
      </c>
      <c r="F8"/>
    </row>
    <row r="9">
      <c r="A9" t="s">
        <v>48</v>
      </c>
      <c r="B9">
        <v>6</v>
      </c>
      <c r="C9" t="s">
        <v>55</v>
      </c>
      <c r="D9" t="s" s="12">
        <v>64</v>
      </c>
      <c r="E9" t="s" s="12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46</v>
      </c>
      <c r="C2" t="s">
        <v>70</v>
      </c>
      <c r="D2" s="6">
        <f>'Besoins'!$B$2*1</f>
        <v>1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'Besoins'!$B$2*20</f>
        <v>20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'Besoins'!$B$2*0.386</f>
        <v>0.386</v>
      </c>
      <c r="E4" t="s">
        <v>15</v>
      </c>
    </row>
    <row r="5">
      <c r="A5">
        <v>3</v>
      </c>
      <c r="B5" t="s">
        <v>73</v>
      </c>
      <c r="C5" t="s">
        <v>74</v>
      </c>
      <c r="D5" s="6">
        <f>'Besoins'!$B$2*0.13</f>
        <v>0.13</v>
      </c>
      <c r="E5" t="s">
        <v>21</v>
      </c>
    </row>
    <row r="6">
      <c r="A6">
        <v>3</v>
      </c>
      <c r="B6" t="s">
        <v>75</v>
      </c>
      <c r="C6" t="s">
        <v>74</v>
      </c>
      <c r="D6" s="6">
        <f>'Besoins'!$B$2*0.002</f>
        <v>0.002</v>
      </c>
      <c r="E6" t="s">
        <v>15</v>
      </c>
    </row>
    <row r="7">
      <c r="A7">
        <v>3</v>
      </c>
      <c r="B7" t="s">
        <v>76</v>
      </c>
      <c r="C7" t="s">
        <v>74</v>
      </c>
      <c r="D7" s="6">
        <f>'Besoins'!$B$2*0.004</f>
        <v>0.004</v>
      </c>
      <c r="E7" t="s">
        <v>15</v>
      </c>
    </row>
    <row r="8">
      <c r="A8">
        <v>3</v>
      </c>
      <c r="B8" t="s">
        <v>77</v>
      </c>
      <c r="C8" t="s">
        <v>74</v>
      </c>
      <c r="D8" s="6">
        <f>'Besoins'!$B$2*0.06</f>
        <v>0.06</v>
      </c>
      <c r="E8" t="s">
        <v>15</v>
      </c>
    </row>
    <row r="9">
      <c r="A9">
        <v>3</v>
      </c>
      <c r="B9" t="s">
        <v>78</v>
      </c>
      <c r="C9" t="s">
        <v>74</v>
      </c>
      <c r="D9" s="6">
        <f>'Besoins'!$B$2*0.08</f>
        <v>0.08</v>
      </c>
      <c r="E9" t="s">
        <v>15</v>
      </c>
    </row>
    <row r="10">
      <c r="A10">
        <v>3</v>
      </c>
      <c r="B10" t="s">
        <v>79</v>
      </c>
      <c r="C10" t="s">
        <v>80</v>
      </c>
      <c r="D10" s="6">
        <f>'Besoins'!$B$2*2</f>
        <v>2</v>
      </c>
      <c r="E10" t="s">
        <v>3</v>
      </c>
    </row>
    <row r="11">
      <c r="A11">
        <v>2</v>
      </c>
      <c r="B11" t="s">
        <v>81</v>
      </c>
      <c r="C11" t="s">
        <v>74</v>
      </c>
      <c r="D11" s="6">
        <f>'Besoins'!$B$2*0.25</f>
        <v>0.25</v>
      </c>
      <c r="E11" t="s">
        <v>3</v>
      </c>
    </row>
    <row r="12">
      <c r="A12">
        <v>1</v>
      </c>
      <c r="B12" t="s">
        <v>82</v>
      </c>
      <c r="C12" t="s">
        <v>70</v>
      </c>
      <c r="D12" s="6">
        <f>'Besoins'!$B$2*1.62</f>
        <v>1.62</v>
      </c>
      <c r="E12" t="s">
        <v>15</v>
      </c>
    </row>
    <row r="13">
      <c r="A13">
        <v>2</v>
      </c>
      <c r="B13" t="s">
        <v>83</v>
      </c>
      <c r="C13" t="s">
        <v>74</v>
      </c>
      <c r="D13" s="6">
        <f>'Besoins'!$B$2*1.5</f>
        <v>1.5</v>
      </c>
      <c r="E13" t="s">
        <v>21</v>
      </c>
    </row>
    <row r="14">
      <c r="A14">
        <v>2</v>
      </c>
      <c r="B14" t="s">
        <v>84</v>
      </c>
      <c r="C14" t="s">
        <v>74</v>
      </c>
      <c r="D14" s="6">
        <f>'Besoins'!$B$2*0.12</f>
        <v>0.12</v>
      </c>
      <c r="E14" t="s">
        <v>15</v>
      </c>
    </row>
    <row r="15">
      <c r="A15">
        <v>1</v>
      </c>
      <c r="B15" t="s">
        <v>85</v>
      </c>
      <c r="C15" t="s">
        <v>74</v>
      </c>
      <c r="D15" s="6">
        <f>'Besoins'!$B$2*0.05</f>
        <v>0.05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86</v>
      </c>
      <c r="B1"/>
      <c r="C1"/>
      <c r="D1"/>
    </row>
    <row r="2">
      <c r="A2" t="str" s="13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 t="s" s="16">
        <v>90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0.08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91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0.002</v>
      </c>
      <c r="D16" t="str">
        <f>Besoins!F12</f>
        <v>kg</v>
      </c>
    </row>
    <row r="17">
      <c r="A17"/>
      <c r="B17" t="s">
        <v>92</v>
      </c>
      <c r="C17" s="6">
        <f>'Besoins'!$B$2*0.004</f>
        <v>0.004</v>
      </c>
      <c r="D17" t="s">
        <v>15</v>
      </c>
    </row>
    <row r="18">
      <c r="A18"/>
      <c r="B18" t="str">
        <f>Besoins!B8</f>
        <v>BEURRE</v>
      </c>
      <c r="C18" s="6">
        <f>Besoins!E8</f>
        <v>0.06</v>
      </c>
      <c r="D18" t="str">
        <f>Besoins!F8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93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94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95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96</v>
      </c>
      <c r="C25" s="6">
        <f>'Besoins'!$B$2*2</f>
        <v>2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97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98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99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