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<sst xmlns="http://schemas.openxmlformats.org/spreadsheetml/2006/main" count="156" uniqueCount="156">
  <si>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</si>
  <si>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</si>
  <si>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</si>
  <si>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</si>
  <si>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</si>
  <si>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</si>
  <si>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</si>
  <si>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</si>
  <si>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</si>
  <si>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</si>
  <si>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</si>
  <si>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</si>
  <si>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</si>
  <si>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</si>
  <si>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</si>
  <si>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</si>
  <si>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</si>
  <si>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</si>
  <si>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</si>
  <si>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</si>
  <si>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</si>
  <si>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</si>
  <si>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</si>
  <si>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</si>
  <si>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</si>
  <si>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</si>
  <si>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</si>
  <si>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</si>
  <si>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</si>
  <si>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</si>
  <si>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</si>
  <si>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</si>
  <si>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</si>
  <si>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</si>
  <si>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</si>
  <si>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</si>
  <si>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</si>
  <si>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</si>
  <si>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</si>
  <si>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</si>
  <si>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</si>
  <si>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</si>
  <si>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</si>
  <si>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</si>
  <si>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</si>
  <si>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</si>
  <si>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</si>
  <si>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</si>
  <si>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</si>
  <si>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</si>
  <si>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</si>
  <si>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</si>
  <si>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</si>
  <si>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</si>
  <si>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</si>
  <si>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</si>
  <si>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</si>
  <si>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</si>
  <si>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</si>
  <si>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</si>
  <si>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</si>
  <si>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</si>
  <si>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</si>
  <si>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</si>
  <si>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Croissant au jambon (Ferrandi)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</si>
  <si>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</si>
  <si>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</si>
  <si>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</si>
  <si>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</si>
  <si>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</si>
  <si>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</si>
  <si>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</si>
  <si>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</si>
  <si>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</si>
  <si>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</si>
  <si>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</si>
  <si>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</si>
  <si>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</si>
  <si>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</si>
  <si>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</si>
  <si>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</si>
  <si>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</si>
  <si>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</si>
  <si>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</si>
  <si>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</si>
  <si>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</si>
  <si>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</si>
  <si>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</si>
  <si>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</si>
  <si>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</si>
  <si>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</si>
  <si>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</si>
  <si>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</si>
  <si>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</si>
  <si>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</si>
  <si>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</si>
  <si>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</si>
  <si>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</si>
  <si>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</si>
  <si>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</si>
  <si>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</si>
  <si>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</si>
  <si>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</si>
  <si>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</si>
  <si>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</si>
  <si>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</si>
  <si>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</si>
  <si>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</si>
  <si>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</si>
  <si>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</si>
  <si>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</si>
  <si>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</si>
  <si>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</si>
  <si>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</si>
  <si>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</si>
  <si>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</si>
  <si>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</si>
  <si>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</si>
  <si>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</si>
  <si>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</si>
  <si>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</si>
  <si>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</si>
  <si>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</si>
  <si>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</si>
  <si>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</si>
  <si>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</si>
  <si>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</si>
  <si>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</si>
  <si>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 xml:space="preserve">    ↳ Béchamel (Ferrandi)</t>
  </si>
  <si>
    <t xml:space="preserve">    ↳ Herbes de Provence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</si>
  <si>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</si>
  <si>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</si>
  <si>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</si>
  <si>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</si>
  <si>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</si>
  <si>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</si>
  <si>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 xml:space="preserve">    ↳ Emmental râpé — à réactualiser</t>
  </si>
  <si>
    <t>Fiche technique — Croissant au jambon (Ferrandi)</t>
  </si>
  <si>
    <t>Croissant au jambon (Ferrandi)  FER-CROISJAMBON</t>
  </si>
  <si>
    <t>1.</t>
  </si>
  <si>
    <t xml:space="preserve">    Pâte levée feuilletée (Ferrandi)</t>
  </si>
  <si>
    <t>2.</t>
  </si>
  <si>
    <t>3.</t>
  </si>
  <si>
    <t xml:space="preserve">    Béchamel (Ferrandi)</t>
  </si>
  <si>
    <t>4.</t>
  </si>
  <si>
    <t>5.</t>
  </si>
  <si>
    <t>↳ Pâte levée feuilletée (Ferrandi)  FER-PATLEVFEUIL</t>
  </si>
  <si>
    <t xml:space="preserve">    Beurre doux 82% MG plaquette</t>
  </si>
  <si>
    <t xml:space="preserve">    Beurre de tourage (Ferrandi)</t>
  </si>
  <si>
    <t>6.</t>
  </si>
  <si>
    <t>7.</t>
  </si>
  <si>
    <t>↳ Beurre de tourage (Ferrandi)  FER-BEURTOUR</t>
  </si>
  <si>
    <t>↳ Béchamel (Ferrandi)  FER-BECHAMEL</t>
  </si>
  <si>
    <t xml:space="preserve">    Roux Blanc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</si>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</sst>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</v>
      </c>
      <c r="C3" t="s" s="5">
        <v>3</v>
      </c>
      <c r="D3"/>
      <c r="E3"/>
      <c r="F3"/>
    </row>
    <row r="4">
      <c r="A4" t="s">
        <v>4</v>
      </c>
      <c r="B4" s="6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0.133443</v>
      </c>
      <c r="E7" s="6">
        <f>D7*$B$2</f>
        <v>0.133443</v>
      </c>
      <c r="F7" t="s">
        <v>15</v>
      </c>
      <c r="G7" s="8">
        <f>E7*0.0043000053</f>
        <v>0.000574</v>
      </c>
    </row>
    <row r="8">
      <c r="A8" t="s" s="9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E8*0</f>
        <v>0</v>
      </c>
    </row>
    <row r="9">
      <c r="A9" t="s" s="9">
        <v>20</v>
      </c>
      <c r="B9" t="s">
        <v>21</v>
      </c>
      <c r="C9" t="s">
        <v>22</v>
      </c>
      <c r="D9" s="4">
        <v>0.04</v>
      </c>
      <c r="E9" s="6">
        <f>D9*$B$2</f>
        <v>0.04</v>
      </c>
      <c r="F9" t="s">
        <v>19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3</v>
      </c>
      <c r="G10" s="8">
        <f>E10*9</f>
        <v>0.045</v>
      </c>
    </row>
    <row r="11">
      <c r="A11" t="s">
        <v>26</v>
      </c>
      <c r="B11" t="s">
        <v>27</v>
      </c>
      <c r="C11" t="s">
        <v>25</v>
      </c>
      <c r="D11" s="4">
        <v>0.15</v>
      </c>
      <c r="E11" s="6">
        <f>D11*$B$2</f>
        <v>0.15</v>
      </c>
      <c r="F11" t="s">
        <v>3</v>
      </c>
      <c r="G11" s="8">
        <f>E11*7.5</f>
        <v>1.125</v>
      </c>
    </row>
    <row r="12">
      <c r="A12" t="s">
        <v>28</v>
      </c>
      <c r="B12" t="s">
        <v>29</v>
      </c>
      <c r="C12" t="s">
        <v>25</v>
      </c>
      <c r="D12" s="4">
        <v>0.002</v>
      </c>
      <c r="E12" s="6">
        <f>D12*$B$2</f>
        <v>0.002</v>
      </c>
      <c r="F12" t="s">
        <v>3</v>
      </c>
      <c r="G12" s="8">
        <f>E12*22</f>
        <v>0.044</v>
      </c>
    </row>
    <row r="13">
      <c r="A13" t="s">
        <v>30</v>
      </c>
      <c r="B13" t="s">
        <v>31</v>
      </c>
      <c r="C13" t="s">
        <v>32</v>
      </c>
      <c r="D13" s="4">
        <v>0.005</v>
      </c>
      <c r="E13" s="6">
        <f>D13*$B$2</f>
        <v>0.005</v>
      </c>
      <c r="F13" t="s">
        <v>3</v>
      </c>
      <c r="G13" s="8">
        <f>E13*9.5</f>
        <v>0.0475</v>
      </c>
    </row>
    <row r="14">
      <c r="A14" t="s">
        <v>33</v>
      </c>
      <c r="B14" t="s">
        <v>34</v>
      </c>
      <c r="C14" t="s">
        <v>35</v>
      </c>
      <c r="D14" s="4">
        <v>0.123558</v>
      </c>
      <c r="E14" s="6">
        <f>D14*$B$2</f>
        <v>0.123558</v>
      </c>
      <c r="F14" t="s">
        <v>3</v>
      </c>
      <c r="G14" s="8">
        <f>E14*0.950003724</f>
        <v>0.117381</v>
      </c>
    </row>
    <row r="15">
      <c r="A15" t="s">
        <v>36</v>
      </c>
      <c r="B15" t="s">
        <v>37</v>
      </c>
      <c r="C15" t="s">
        <v>35</v>
      </c>
      <c r="D15" s="4">
        <v>0.123558</v>
      </c>
      <c r="E15" s="6">
        <f>D15*$B$2</f>
        <v>0.123558</v>
      </c>
      <c r="F15" t="s">
        <v>3</v>
      </c>
      <c r="G15" s="8">
        <f>E15*0.8200032144</f>
        <v>0.101318</v>
      </c>
    </row>
    <row r="16">
      <c r="A16" t="s">
        <v>38</v>
      </c>
      <c r="B16" t="s">
        <v>39</v>
      </c>
      <c r="C16" t="s">
        <v>40</v>
      </c>
      <c r="D16" s="4">
        <v>0.04</v>
      </c>
      <c r="E16" s="6">
        <f>D16*$B$2</f>
        <v>0.04</v>
      </c>
      <c r="F16" t="s">
        <v>3</v>
      </c>
      <c r="G16" s="8">
        <f>E16*4.9</f>
        <v>0.196</v>
      </c>
    </row>
    <row r="17">
      <c r="A17" t="s">
        <v>41</v>
      </c>
      <c r="B17" t="s">
        <v>42</v>
      </c>
      <c r="C17" t="s">
        <v>40</v>
      </c>
      <c r="D17" s="4">
        <v>0.158155</v>
      </c>
      <c r="E17" s="6">
        <f>D17*$B$2</f>
        <v>0.158155</v>
      </c>
      <c r="F17" t="s">
        <v>3</v>
      </c>
      <c r="G17" s="8">
        <f>E17*5.1999953958</f>
        <v>0.822405</v>
      </c>
    </row>
    <row r="18">
      <c r="A18" t="s">
        <v>43</v>
      </c>
      <c r="B18" t="s">
        <v>44</v>
      </c>
      <c r="C18" t="s">
        <v>45</v>
      </c>
      <c r="D18" s="4">
        <v>0.014827</v>
      </c>
      <c r="E18" s="6">
        <f>D18*$B$2</f>
        <v>0.014827</v>
      </c>
      <c r="F18" t="s">
        <v>3</v>
      </c>
      <c r="G18" s="8">
        <f>E18*5.2000063556</f>
        <v>0.0771</v>
      </c>
    </row>
    <row r="19">
      <c r="A19" t="s">
        <v>46</v>
      </c>
      <c r="B19" t="s">
        <v>47</v>
      </c>
      <c r="C19" t="s">
        <v>45</v>
      </c>
      <c r="D19" s="4">
        <v>0.5</v>
      </c>
      <c r="E19" s="6">
        <f>D19*$B$2</f>
        <v>0.5</v>
      </c>
      <c r="F19" t="s">
        <v>15</v>
      </c>
      <c r="G19" s="8">
        <f>E19*1.05</f>
        <v>0.525</v>
      </c>
    </row>
    <row r="20">
      <c r="A20" t="s">
        <v>48</v>
      </c>
      <c r="B20" t="s">
        <v>49</v>
      </c>
      <c r="C20" t="s">
        <v>50</v>
      </c>
      <c r="D20" s="4">
        <v>0.011862</v>
      </c>
      <c r="E20" s="6">
        <f>D20*$B$2</f>
        <v>0.011862</v>
      </c>
      <c r="F20" t="s">
        <v>3</v>
      </c>
      <c r="G20" s="8">
        <f>E20*2.1999285023</f>
        <v>0.026096</v>
      </c>
    </row>
    <row r="21">
      <c r="A21" t="s">
        <v>51</v>
      </c>
      <c r="B21" t="s">
        <v>52</v>
      </c>
      <c r="C21" t="s">
        <v>53</v>
      </c>
      <c r="D21" s="4">
        <v>0.004942</v>
      </c>
      <c r="E21" s="6">
        <f>D21*$B$2</f>
        <v>0.004942</v>
      </c>
      <c r="F21" t="s">
        <v>3</v>
      </c>
      <c r="G21" s="8">
        <f>E21*0.350024035</f>
        <v>0.00173</v>
      </c>
    </row>
    <row r="22">
      <c r="A22" t="s">
        <v>54</v>
      </c>
      <c r="B22" t="s">
        <v>55</v>
      </c>
      <c r="C22" t="s">
        <v>56</v>
      </c>
      <c r="D22" s="4">
        <v>0.029654</v>
      </c>
      <c r="E22" s="6">
        <f>D22*$B$2</f>
        <v>0.029654</v>
      </c>
      <c r="F22" t="s">
        <v>3</v>
      </c>
      <c r="G22" s="8">
        <f>E22*0.8200010022</f>
        <v>0.024316</v>
      </c>
    </row>
    <row r="23">
      <c r="A23"/>
      <c r="B23"/>
      <c r="C23"/>
      <c r="D23"/>
      <c r="E23"/>
      <c r="F23" t="s" s="10">
        <v>57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>
        <v>1</v>
      </c>
      <c r="C2" t="s">
        <v>65</v>
      </c>
      <c r="D2" t="s" s="12">
        <v>66</v>
      </c>
      <c r="E2" t="s" s="12"/>
      <c r="F2"/>
    </row>
    <row r="3">
      <c r="A3" t="s">
        <v>64</v>
      </c>
      <c r="B3">
        <v>2</v>
      </c>
      <c r="C3" t="s">
        <v>67</v>
      </c>
      <c r="D3" t="s" s="12">
        <v>68</v>
      </c>
      <c r="E3" t="s" s="12"/>
      <c r="F3"/>
    </row>
    <row r="4">
      <c r="A4" t="s">
        <v>64</v>
      </c>
      <c r="B4">
        <v>3</v>
      </c>
      <c r="C4" t="s">
        <v>65</v>
      </c>
      <c r="D4" t="s" s="12">
        <v>69</v>
      </c>
      <c r="E4" t="s" s="12"/>
      <c r="F4" t="s">
        <v>70</v>
      </c>
    </row>
    <row r="5">
      <c r="A5" t="s">
        <v>64</v>
      </c>
      <c r="B5">
        <v>4</v>
      </c>
      <c r="C5"/>
      <c r="D5" t="s" s="12">
        <v>71</v>
      </c>
      <c r="E5" t="s" s="12"/>
      <c r="F5"/>
    </row>
    <row r="6">
      <c r="A6" t="s">
        <v>64</v>
      </c>
      <c r="B6">
        <v>5</v>
      </c>
      <c r="C6"/>
      <c r="D6" t="s" s="12">
        <v>72</v>
      </c>
      <c r="E6" t="s" s="12">
        <v>73</v>
      </c>
      <c r="F6" t="s">
        <v>70</v>
      </c>
    </row>
    <row r="7">
      <c r="A7" t="s">
        <v>74</v>
      </c>
      <c r="B7">
        <v>1</v>
      </c>
      <c r="C7"/>
      <c r="D7" t="inlineStr" s="12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2">
        <v>75</v>
      </c>
      <c r="F7" t="s">
        <v>76</v>
      </c>
    </row>
    <row r="8">
      <c r="A8" t="s">
        <v>74</v>
      </c>
      <c r="B8">
        <v>2</v>
      </c>
      <c r="C8" t="s">
        <v>77</v>
      </c>
      <c r="D8" t="s" s="12">
        <v>78</v>
      </c>
      <c r="E8" t="s" s="12">
        <v>79</v>
      </c>
      <c r="F8" t="s">
        <v>80</v>
      </c>
    </row>
    <row r="9">
      <c r="A9" t="s">
        <v>74</v>
      </c>
      <c r="B9">
        <v>3</v>
      </c>
      <c r="C9" t="s">
        <v>81</v>
      </c>
      <c r="D9" t="s" s="12">
        <v>82</v>
      </c>
      <c r="E9" t="s" s="12"/>
      <c r="F9" t="s">
        <v>83</v>
      </c>
    </row>
    <row r="10">
      <c r="A10" t="s">
        <v>74</v>
      </c>
      <c r="B10">
        <v>4</v>
      </c>
      <c r="C10" t="s">
        <v>84</v>
      </c>
      <c r="D10" t="s" s="12">
        <v>85</v>
      </c>
      <c r="E10" t="s" s="12"/>
      <c r="F10" t="s">
        <v>80</v>
      </c>
    </row>
    <row r="11">
      <c r="A11" t="s">
        <v>74</v>
      </c>
      <c r="B11">
        <v>5</v>
      </c>
      <c r="C11" t="s">
        <v>86</v>
      </c>
      <c r="D11" t="s" s="12">
        <v>87</v>
      </c>
      <c r="E11" t="s" s="12"/>
      <c r="F11"/>
    </row>
    <row r="12">
      <c r="A12" t="s">
        <v>74</v>
      </c>
      <c r="B12">
        <v>6</v>
      </c>
      <c r="C12" t="s">
        <v>81</v>
      </c>
      <c r="D12" t="s" s="12">
        <v>88</v>
      </c>
      <c r="E12" t="s" s="12"/>
      <c r="F12" t="s">
        <v>80</v>
      </c>
    </row>
    <row r="13">
      <c r="A13" t="s">
        <v>74</v>
      </c>
      <c r="B13">
        <v>7</v>
      </c>
      <c r="C13" t="s">
        <v>89</v>
      </c>
      <c r="D13" t="s" s="12">
        <v>90</v>
      </c>
      <c r="E13" t="s" s="12"/>
      <c r="F13" t="s">
        <v>83</v>
      </c>
    </row>
    <row r="14">
      <c r="A14" t="s">
        <v>91</v>
      </c>
      <c r="B14">
        <v>1</v>
      </c>
      <c r="C14" t="s">
        <v>92</v>
      </c>
      <c r="D14" t="s" s="12">
        <v>93</v>
      </c>
      <c r="E14" t="s" s="12"/>
      <c r="F14" t="s">
        <v>94</v>
      </c>
    </row>
    <row r="15">
      <c r="A15" t="s">
        <v>91</v>
      </c>
      <c r="B15">
        <v>2</v>
      </c>
      <c r="C15" t="s">
        <v>86</v>
      </c>
      <c r="D15" t="s" s="12">
        <v>95</v>
      </c>
      <c r="E15" t="s" s="12"/>
      <c r="F15"/>
    </row>
    <row r="16">
      <c r="A16" t="s">
        <v>91</v>
      </c>
      <c r="B16">
        <v>3</v>
      </c>
      <c r="C16" t="s">
        <v>86</v>
      </c>
      <c r="D16" t="s" s="12">
        <v>96</v>
      </c>
      <c r="E16" t="s" s="12"/>
      <c r="F16"/>
    </row>
    <row r="17">
      <c r="A17" t="s">
        <v>91</v>
      </c>
      <c r="B17">
        <v>4</v>
      </c>
      <c r="C17"/>
      <c r="D17" t="s" s="12">
        <v>97</v>
      </c>
      <c r="E17" t="s" s="12"/>
      <c r="F17" t="s">
        <v>80</v>
      </c>
    </row>
    <row r="18">
      <c r="A18" t="s">
        <v>98</v>
      </c>
      <c r="B18">
        <v>1</v>
      </c>
      <c r="C18" t="s">
        <v>99</v>
      </c>
      <c r="D18" t="s" s="12">
        <v>100</v>
      </c>
      <c r="E18" t="s" s="12"/>
      <c r="F18"/>
    </row>
    <row r="19">
      <c r="A19" t="s">
        <v>98</v>
      </c>
      <c r="B19">
        <v>2</v>
      </c>
      <c r="C19" t="s">
        <v>101</v>
      </c>
      <c r="D19" t="s" s="12">
        <v>102</v>
      </c>
      <c r="E19" t="s" s="12"/>
      <c r="F19"/>
    </row>
    <row r="20">
      <c r="A20" t="s">
        <v>103</v>
      </c>
      <c r="B20">
        <v>1</v>
      </c>
      <c r="C20" t="s">
        <v>104</v>
      </c>
      <c r="D20" t="s" s="12">
        <v>105</v>
      </c>
      <c r="E20" t="s" s="12"/>
      <c r="F20"/>
    </row>
    <row r="21">
      <c r="A21" t="s">
        <v>103</v>
      </c>
      <c r="B21">
        <v>2</v>
      </c>
      <c r="C21" t="s">
        <v>99</v>
      </c>
      <c r="D21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 t="s" s="12"/>
      <c r="F21"/>
    </row>
    <row r="22">
      <c r="A22" t="s">
        <v>103</v>
      </c>
      <c r="B22">
        <v>3</v>
      </c>
      <c r="C22" t="s">
        <v>106</v>
      </c>
      <c r="D22" t="inlineStr" s="12">
        <is>
          <t>Cuire le roux blanc — Cuire très doucement à feu réduit sans arrêter de mélanger. Arrêter la cuisson lorsqu'il blanchit et devient mousseux — on dit alors qu'il « fleurit ».</t>
        </is>
      </c>
      <c r="E22" t="s" s="12">
        <v>107</v>
      </c>
      <c r="F22"/>
    </row>
    <row r="23">
      <c r="A23" t="s">
        <v>103</v>
      </c>
      <c r="B23">
        <v>4</v>
      </c>
      <c r="C23" t="s">
        <v>108</v>
      </c>
      <c r="D23" t="s" s="12">
        <v>109</v>
      </c>
      <c r="E23" t="s" s="12"/>
      <c r="F2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110</v>
      </c>
      <c r="B1" t="s" s="7">
        <v>111</v>
      </c>
      <c r="C1" t="s" s="7">
        <v>112</v>
      </c>
      <c r="D1" t="s" s="7">
        <v>113</v>
      </c>
      <c r="E1" t="s" s="7">
        <v>10</v>
      </c>
    </row>
    <row r="2">
      <c r="A2">
        <v>0</v>
      </c>
      <c r="B2" t="s">
        <v>64</v>
      </c>
      <c r="C2" t="s">
        <v>114</v>
      </c>
      <c r="D2" s="6">
        <f>'Besoins'!$B$2*1.1</f>
        <v>1.1</v>
      </c>
      <c r="E2" t="s">
        <v>3</v>
      </c>
    </row>
    <row r="3">
      <c r="A3">
        <v>1</v>
      </c>
      <c r="B3" t="s">
        <v>115</v>
      </c>
      <c r="C3" t="s">
        <v>114</v>
      </c>
      <c r="D3" s="6">
        <f>'Besoins'!$B$2*0.6</f>
        <v>0.6</v>
      </c>
      <c r="E3" t="s">
        <v>3</v>
      </c>
    </row>
    <row r="4">
      <c r="A4">
        <v>2</v>
      </c>
      <c r="B4" t="s">
        <v>116</v>
      </c>
      <c r="C4" t="s">
        <v>117</v>
      </c>
      <c r="D4" s="6">
        <f>'Besoins'!$B$2*0.1235584843</f>
        <v>0.123558</v>
      </c>
      <c r="E4" t="s">
        <v>3</v>
      </c>
    </row>
    <row r="5">
      <c r="A5">
        <v>2</v>
      </c>
      <c r="B5" t="s">
        <v>118</v>
      </c>
      <c r="C5" t="s">
        <v>117</v>
      </c>
      <c r="D5" s="6">
        <f>'Besoins'!$B$2*0.1235584843</f>
        <v>0.123558</v>
      </c>
      <c r="E5" t="s">
        <v>3</v>
      </c>
    </row>
    <row r="6">
      <c r="A6">
        <v>2</v>
      </c>
      <c r="B6" t="s">
        <v>119</v>
      </c>
      <c r="C6" t="s">
        <v>117</v>
      </c>
      <c r="D6" s="6">
        <f>'Besoins'!$B$2*0.1334431631</f>
        <v>0.133443</v>
      </c>
      <c r="E6" t="s">
        <v>15</v>
      </c>
    </row>
    <row r="7">
      <c r="A7">
        <v>2</v>
      </c>
      <c r="B7" t="s">
        <v>120</v>
      </c>
      <c r="C7" t="s">
        <v>117</v>
      </c>
      <c r="D7" s="6">
        <f>'Besoins'!$B$2*0.0148270181</f>
        <v>0.014827</v>
      </c>
      <c r="E7" t="s">
        <v>3</v>
      </c>
    </row>
    <row r="8">
      <c r="A8">
        <v>2</v>
      </c>
      <c r="B8" t="s">
        <v>121</v>
      </c>
      <c r="C8" t="s">
        <v>117</v>
      </c>
      <c r="D8" s="6">
        <f>'Besoins'!$B$2*0.0296540362</f>
        <v>0.029654</v>
      </c>
      <c r="E8" t="s">
        <v>3</v>
      </c>
    </row>
    <row r="9">
      <c r="A9">
        <v>2</v>
      </c>
      <c r="B9" t="s">
        <v>122</v>
      </c>
      <c r="C9" t="s">
        <v>117</v>
      </c>
      <c r="D9" s="6">
        <f>'Besoins'!$B$2*0.0098846787</f>
        <v>0.009885</v>
      </c>
      <c r="E9" t="s">
        <v>3</v>
      </c>
    </row>
    <row r="10">
      <c r="A10">
        <v>2</v>
      </c>
      <c r="B10" t="s">
        <v>123</v>
      </c>
      <c r="C10" t="s">
        <v>117</v>
      </c>
      <c r="D10" s="6">
        <f>'Besoins'!$B$2*0.0118616145</f>
        <v>0.011862</v>
      </c>
      <c r="E10" t="s">
        <v>3</v>
      </c>
    </row>
    <row r="11">
      <c r="A11">
        <v>2</v>
      </c>
      <c r="B11" t="s">
        <v>124</v>
      </c>
      <c r="C11" t="s">
        <v>117</v>
      </c>
      <c r="D11" s="6">
        <f>'Besoins'!$B$2*0.0049423394</f>
        <v>0.004942</v>
      </c>
      <c r="E11" t="s">
        <v>3</v>
      </c>
    </row>
    <row r="12">
      <c r="A12">
        <v>2</v>
      </c>
      <c r="B12" t="s">
        <v>125</v>
      </c>
      <c r="C12" t="s">
        <v>114</v>
      </c>
      <c r="D12" s="6">
        <f>'Besoins'!$B$2*0.1482701812</f>
        <v>0.14827</v>
      </c>
      <c r="E12" t="s">
        <v>3</v>
      </c>
    </row>
    <row r="13">
      <c r="A13">
        <v>3</v>
      </c>
      <c r="B13" t="s">
        <v>126</v>
      </c>
      <c r="C13" t="s">
        <v>117</v>
      </c>
      <c r="D13" s="6">
        <f>'Besoins'!$B$2*0.1482701812</f>
        <v>0.14827</v>
      </c>
      <c r="E13" t="s">
        <v>3</v>
      </c>
    </row>
    <row r="14">
      <c r="A14">
        <v>1</v>
      </c>
      <c r="B14" t="s">
        <v>127</v>
      </c>
      <c r="C14" t="s">
        <v>117</v>
      </c>
      <c r="D14" s="6">
        <f>'Besoins'!$B$2*0.005</f>
        <v>0.005</v>
      </c>
      <c r="E14" t="s">
        <v>3</v>
      </c>
    </row>
    <row r="15">
      <c r="A15">
        <v>1</v>
      </c>
      <c r="B15" t="s">
        <v>128</v>
      </c>
      <c r="C15" t="s">
        <v>114</v>
      </c>
      <c r="D15" s="6">
        <f>'Besoins'!$B$2*0.582</f>
        <v>0.582</v>
      </c>
      <c r="E15" t="s">
        <v>3</v>
      </c>
    </row>
    <row r="16">
      <c r="A16">
        <v>1</v>
      </c>
      <c r="B16" t="s">
        <v>129</v>
      </c>
      <c r="C16" t="s">
        <v>117</v>
      </c>
      <c r="D16" s="6">
        <f>'Besoins'!$B$2*0.005</f>
        <v>0.005</v>
      </c>
      <c r="E16" t="s">
        <v>3</v>
      </c>
    </row>
    <row r="17">
      <c r="A17">
        <v>2</v>
      </c>
      <c r="B17" t="s">
        <v>130</v>
      </c>
      <c r="C17" t="s">
        <v>114</v>
      </c>
      <c r="D17" s="6">
        <f>'Besoins'!$B$2*0.08</f>
        <v>0.08</v>
      </c>
      <c r="E17" t="s">
        <v>3</v>
      </c>
    </row>
    <row r="18">
      <c r="A18">
        <v>3</v>
      </c>
      <c r="B18" t="s">
        <v>131</v>
      </c>
      <c r="C18" t="s">
        <v>117</v>
      </c>
      <c r="D18" s="6">
        <f>'Besoins'!$B$2*0.04</f>
        <v>0.04</v>
      </c>
      <c r="E18" t="s">
        <v>3</v>
      </c>
    </row>
    <row r="19">
      <c r="A19">
        <v>3</v>
      </c>
      <c r="B19" t="s">
        <v>132</v>
      </c>
      <c r="C19" t="s">
        <v>117</v>
      </c>
      <c r="D19" s="6">
        <f>'Besoins'!$B$2*0.04</f>
        <v>0.04</v>
      </c>
      <c r="E19" t="s">
        <v>3</v>
      </c>
    </row>
    <row r="20">
      <c r="A20">
        <v>2</v>
      </c>
      <c r="B20" t="s">
        <v>133</v>
      </c>
      <c r="C20" t="s">
        <v>117</v>
      </c>
      <c r="D20" s="6">
        <f>'Besoins'!$B$2*0.5</f>
        <v>0.5</v>
      </c>
      <c r="E20" t="s">
        <v>15</v>
      </c>
    </row>
    <row r="21">
      <c r="A21">
        <v>2</v>
      </c>
      <c r="B21" t="s">
        <v>134</v>
      </c>
      <c r="C21" t="s">
        <v>117</v>
      </c>
      <c r="D21" s="6">
        <f>'Besoins'!$B$2*0.002</f>
        <v>0.002</v>
      </c>
      <c r="E21" t="s">
        <v>3</v>
      </c>
    </row>
    <row r="22">
      <c r="A22">
        <v>1</v>
      </c>
      <c r="B22" t="s">
        <v>135</v>
      </c>
      <c r="C22" t="s">
        <v>117</v>
      </c>
      <c r="D22" s="6">
        <f>'Besoins'!$B$2*0.4</f>
        <v>0.4</v>
      </c>
      <c r="E22" t="s">
        <v>3</v>
      </c>
    </row>
    <row r="23">
      <c r="A23">
        <v>1</v>
      </c>
      <c r="B23" t="s">
        <v>136</v>
      </c>
      <c r="C23" t="s">
        <v>117</v>
      </c>
      <c r="D23" s="6">
        <f>'Besoins'!$B$2*0.15</f>
        <v>0.15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137</v>
      </c>
      <c r="B1"/>
      <c r="C1"/>
      <c r="D1"/>
    </row>
    <row r="2">
      <c r="A2" t="str" s="13">
        <f>"FER-CROISJAMBON · BOU.SNACKING · référence : "&amp;Besoins!B3&amp;" "&amp;Besoins!C3&amp;" · multiplicateur réglable sur la feuille ""Besoins"""</f>
        <v>FER-CROISJAMBON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138</v>
      </c>
      <c r="B4"/>
      <c r="C4"/>
      <c r="D4"/>
    </row>
    <row r="5">
      <c r="A5" t="s" s="15">
        <v>139</v>
      </c>
      <c r="B5" t="str" s="12">
        <f>"[PRÉPARER] "&amp;Procedure!D2</f>
        <v>[PRÉPARER] Préparez la pâte levée feuilletée, incorporez ail et herbes de Provence en 2e phase de pétrissage.</v>
      </c>
      <c r="C5"/>
      <c r="D5"/>
    </row>
    <row r="6">
      <c r="A6"/>
      <c r="B6" t="s">
        <v>140</v>
      </c>
      <c r="C6" s="6">
        <f>'Besoins'!$B$2*0.6</f>
        <v>0.6</v>
      </c>
      <c r="D6" t="s">
        <v>3</v>
      </c>
    </row>
    <row r="7">
      <c r="A7"/>
      <c r="B7" t="str">
        <f>Besoins!B10</f>
        <v>Ail déshydraté en poudre — à réactualiser</v>
      </c>
      <c r="C7" s="6">
        <f>Besoins!E10</f>
        <v>0.005</v>
      </c>
      <c r="D7" t="str">
        <f>Besoins!F10</f>
        <v>kg</v>
      </c>
    </row>
    <row r="8">
      <c r="A8"/>
      <c r="B8" t="str">
        <f>Besoins!B13</f>
        <v>Herbes de Provence</v>
      </c>
      <c r="C8" s="6">
        <f>Besoins!E13</f>
        <v>0.005</v>
      </c>
      <c r="D8" t="str">
        <f>Besoins!F13</f>
        <v>kg</v>
      </c>
    </row>
    <row r="9">
      <c r="A9" t="s" s="15">
        <v>141</v>
      </c>
      <c r="B9" t="str" s="12">
        <f>"[FAÇONNER] "&amp;Procedure!D3</f>
        <v>[FAÇONNER] Façonnez en croissants.</v>
      </c>
      <c r="C9"/>
      <c r="D9"/>
    </row>
    <row r="10">
      <c r="A10" t="s" s="15">
        <v>142</v>
      </c>
      <c r="B10" t="str" s="12">
        <f>"[PRÉPARER] "&amp;Procedure!D4</f>
        <v>[PRÉPARER] Préparez la béchamel.</v>
      </c>
      <c r="C10"/>
      <c r="D10"/>
    </row>
    <row r="11">
      <c r="A11"/>
      <c r="B11" t="s">
        <v>143</v>
      </c>
      <c r="C11" s="6">
        <f>'Besoins'!$B$2*0.582</f>
        <v>0.582</v>
      </c>
      <c r="D11" t="s">
        <v>3</v>
      </c>
    </row>
    <row r="12">
      <c r="A12" t="s" s="15">
        <v>144</v>
      </c>
      <c r="B12" t="str" s="12">
        <f>Procedure!D5</f>
        <v>Ouvrez les croissants en deux, béchamel en poche, jambon, recouvrez de béchamel, refermez.</v>
      </c>
      <c r="C12"/>
      <c r="D12"/>
    </row>
    <row r="13">
      <c r="A13"/>
      <c r="B13" t="str">
        <f>Besoins!B8</f>
        <v>jambon cuit supérieur AC 3 noix (noix-sous-noix et patissière)</v>
      </c>
      <c r="C13" s="6">
        <f>Besoins!E8</f>
        <v>0.4</v>
      </c>
      <c r="D13" t="str">
        <f>Besoins!F8</f>
        <v>kg</v>
      </c>
    </row>
    <row r="14">
      <c r="A14" t="s" s="15">
        <v>145</v>
      </c>
      <c r="B14" t="str" s="12">
        <f>Procedure!D6</f>
        <v>Béchamel et emmental râpé sur le dessus. Enfournez.</v>
      </c>
      <c r="C14"/>
      <c r="D14"/>
    </row>
    <row r="15">
      <c r="A15"/>
      <c r="B15" t="str">
        <f>Besoins!B11</f>
        <v>Emmental râpé — à réactualiser</v>
      </c>
      <c r="C15" s="6">
        <f>Besoins!E11</f>
        <v>0.15</v>
      </c>
      <c r="D15" t="str">
        <f>Besoins!F11</f>
        <v>kg</v>
      </c>
    </row>
    <row r="16">
      <c r="A16"/>
      <c r="B16" t="str" s="16">
        <f>"ℹ "&amp;Procedure!E6</f>
        <v>ℹ</v>
      </c>
      <c r="C16"/>
      <c r="D16"/>
    </row>
    <row r="17">
      <c r="A17"/>
      <c r="B17"/>
      <c r="C17"/>
      <c r="D17"/>
    </row>
    <row r="18">
      <c r="A18" t="s" s="14">
        <v>146</v>
      </c>
      <c r="B18"/>
      <c r="C18"/>
      <c r="D18"/>
    </row>
    <row r="19">
      <c r="A19" t="s" s="15">
        <v>139</v>
      </c>
      <c r="B19" t="str" s="12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19"/>
      <c r="D19"/>
    </row>
    <row r="20">
      <c r="A20"/>
      <c r="B20" t="str">
        <f>Besoins!B14</f>
        <v>Farine de gruau T45 (force boulangère)</v>
      </c>
      <c r="C20" s="6">
        <f>Besoins!E14</f>
        <v>0.123558</v>
      </c>
      <c r="D20" t="str">
        <f>Besoins!F14</f>
        <v>kg</v>
      </c>
    </row>
    <row r="21">
      <c r="A21"/>
      <c r="B21" t="str">
        <f>Besoins!B15</f>
        <v>Farine de tradition française T65</v>
      </c>
      <c r="C21" s="6">
        <f>Besoins!E15</f>
        <v>0.123558</v>
      </c>
      <c r="D21" t="str">
        <f>Besoins!F15</f>
        <v>kg</v>
      </c>
    </row>
    <row r="22">
      <c r="A22"/>
      <c r="B22" t="str">
        <f>Besoins!B7</f>
        <v>Eau (robinet - moy. France 2026)</v>
      </c>
      <c r="C22" s="6">
        <f>Besoins!E7</f>
        <v>0.133443</v>
      </c>
      <c r="D22" t="str">
        <f>Besoins!F7</f>
        <v>lt</v>
      </c>
    </row>
    <row r="23">
      <c r="A23"/>
      <c r="B23" t="str">
        <f>Besoins!B18</f>
        <v>Lait entier en poudre 26% MG</v>
      </c>
      <c r="C23" s="6">
        <f>Besoins!E18</f>
        <v>0.014827</v>
      </c>
      <c r="D23" t="str">
        <f>Besoins!F18</f>
        <v>kg</v>
      </c>
    </row>
    <row r="24">
      <c r="A24"/>
      <c r="B24" t="str">
        <f>Besoins!B22</f>
        <v>Sucre blanc cristal sac 25 kg</v>
      </c>
      <c r="C24" s="6">
        <f>Besoins!E22</f>
        <v>0.029654</v>
      </c>
      <c r="D24" t="str">
        <f>Besoins!F22</f>
        <v>kg</v>
      </c>
    </row>
    <row r="25">
      <c r="A25"/>
      <c r="B25" t="s">
        <v>147</v>
      </c>
      <c r="C25" s="6">
        <f>'Besoins'!$B$2*0.0098846787</f>
        <v>0.009885</v>
      </c>
      <c r="D25" t="s">
        <v>3</v>
      </c>
    </row>
    <row r="26">
      <c r="A26"/>
      <c r="B26" t="str">
        <f>Besoins!B20</f>
        <v>Levure fraîche de boulanger</v>
      </c>
      <c r="C26" s="6">
        <f>Besoins!E20</f>
        <v>0.011862</v>
      </c>
      <c r="D26" t="str">
        <f>Besoins!F20</f>
        <v>kg</v>
      </c>
    </row>
    <row r="27">
      <c r="A27"/>
      <c r="B27" t="str">
        <f>Besoins!B21</f>
        <v>Sel fin de cuisine</v>
      </c>
      <c r="C27" s="6">
        <f>Besoins!E21</f>
        <v>0.004942</v>
      </c>
      <c r="D27" t="str">
        <f>Besoins!F21</f>
        <v>kg</v>
      </c>
    </row>
    <row r="28">
      <c r="A28"/>
      <c r="B28" t="str" s="16">
        <f>"ℹ "&amp;Procedure!E7</f>
        <v>ℹ</v>
      </c>
      <c r="C28"/>
      <c r="D28"/>
    </row>
    <row r="29">
      <c r="A29" t="s" s="15">
        <v>141</v>
      </c>
      <c r="B29" t="str" s="12">
        <f>"[PÉTRIR] "&amp;Procedure!D8</f>
        <v>[PÉTRIR] Pétrir vitesse rapide pour une pâte souple et élastique. Former une boule, couvrir, laisser pointer à température ambiante.</v>
      </c>
      <c r="C29"/>
      <c r="D29"/>
    </row>
    <row r="30">
      <c r="A30"/>
      <c r="B30" t="str" s="16">
        <f>"ℹ "&amp;Procedure!E8</f>
        <v>ℹ</v>
      </c>
      <c r="C30"/>
      <c r="D30"/>
    </row>
    <row r="31">
      <c r="A31" t="s" s="15">
        <v>142</v>
      </c>
      <c r="B31" t="str" s="12">
        <f>"[ABAISSER] "&amp;Procedure!D9</f>
        <v>[ABAISSER] Abaisser en rectangle 30×20cm, 6mm d'épaisseur. Filmer, réserver au congélateur.</v>
      </c>
      <c r="C31"/>
      <c r="D31"/>
    </row>
    <row r="32">
      <c r="A32" t="s" s="15">
        <v>144</v>
      </c>
      <c r="B32" t="str" s="12">
        <f>"[ÉTENDRE] "&amp;Procedure!D10</f>
        <v>[ÉTENDRE] Étaler le beurre de tourage (150g) en rectangle 20×15cm, réserver au réfrigérateur puis placer au milieu de la pâte.</v>
      </c>
      <c r="C32"/>
      <c r="D32"/>
    </row>
    <row r="33">
      <c r="A33"/>
      <c r="B33" t="s">
        <v>148</v>
      </c>
      <c r="C33" s="6">
        <f>'Besoins'!$B$2*0.1482701812</f>
        <v>0.14827</v>
      </c>
      <c r="D33" t="s">
        <v>3</v>
      </c>
    </row>
    <row r="34">
      <c r="A34" t="s" s="15">
        <v>145</v>
      </c>
      <c r="B34" t="str" s="12">
        <f>"[BEURRER] "&amp;Procedure!D11</f>
        <v>[BEURRER] Refermer la pâte sur le beurre, inciser de chaque côté dans l'épaisseur.</v>
      </c>
      <c r="C34"/>
      <c r="D34"/>
    </row>
    <row r="35">
      <c r="A35" t="s" s="15">
        <v>149</v>
      </c>
      <c r="B35" t="str" s="12">
        <f>"[ABAISSER] "&amp;Procedure!D12</f>
        <v>[ABAISSER] Abaisser en rectangle 60×20cm, 6mm d'épaisseur. Rabattre les extrémités vers le centre (1/3-2/3), replier en deux (tour double). Réserver au congélateur.</v>
      </c>
      <c r="C35"/>
      <c r="D35"/>
    </row>
    <row r="36">
      <c r="A36" t="s" s="15">
        <v>150</v>
      </c>
      <c r="B36" t="str" s="12">
        <f>"[INCISER] "&amp;Procedure!D13</f>
        <v>[INCISER] Inciser de chaque côté, recommencer l'abaisse et le tour double, faire refroidir au congélateur avant utilisation.</v>
      </c>
      <c r="C36"/>
      <c r="D36"/>
    </row>
    <row r="37">
      <c r="A37"/>
      <c r="B37"/>
      <c r="C37"/>
      <c r="D37"/>
    </row>
    <row r="38">
      <c r="A38" t="s" s="14">
        <v>151</v>
      </c>
      <c r="B38"/>
      <c r="C38"/>
      <c r="D38"/>
    </row>
    <row r="39">
      <c r="A39" t="s" s="15">
        <v>139</v>
      </c>
      <c r="B39" t="str" s="12">
        <f>"[PLIER] "&amp;Procedure!D14</f>
        <v>[PLIER] Plier une feuille de papier cuisson 40×30cm en deux dans la longueur puis en trois pour marquer les plis (rectangle 20×10cm), déplier.</v>
      </c>
      <c r="C39"/>
      <c r="D39"/>
    </row>
    <row r="40">
      <c r="A40" t="s" s="15">
        <v>141</v>
      </c>
      <c r="B40" t="str" s="12">
        <f>"[BEURRER] "&amp;Procedure!D15</f>
        <v>[BEURRER] Poser le beurre (150g) au centre d'un des rectangles, fariner légèrement, taper au rouleau pour l'aplatir jusqu'aux marquages sans dépasser.</v>
      </c>
      <c r="C40"/>
      <c r="D40"/>
    </row>
    <row r="41">
      <c r="A41"/>
      <c r="B41" t="s">
        <v>147</v>
      </c>
      <c r="C41" s="6">
        <f>'Besoins'!$B$2*0.1482701812</f>
        <v>0.14827</v>
      </c>
      <c r="D41" t="s">
        <v>3</v>
      </c>
    </row>
    <row r="42">
      <c r="A42" t="s" s="15">
        <v>142</v>
      </c>
      <c r="B42" t="str" s="12">
        <f>"[BEURRER] "&amp;Procedure!D16</f>
        <v>[BEURRER] Replier la feuille sur le beurre en suivant les marquages, égaliser l'épaisseur au rouleau dans l'enveloppe de papier.</v>
      </c>
      <c r="C42"/>
      <c r="D42"/>
    </row>
    <row r="43">
      <c r="A43"/>
      <c r="B43" t="s">
        <v>147</v>
      </c>
      <c r="C43" s="6">
        <f>'Besoins'!$B$2*0.1482701812</f>
        <v>0.14827</v>
      </c>
      <c r="D43" t="s">
        <v>3</v>
      </c>
    </row>
    <row r="44">
      <c r="A44" t="s" s="15">
        <v>144</v>
      </c>
      <c r="B44" t="str" s="12">
        <f>Procedure!D17</f>
        <v>Réfrigérer avant utilisation.</v>
      </c>
      <c r="C44"/>
      <c r="D44"/>
    </row>
    <row r="45">
      <c r="A45"/>
      <c r="B45"/>
      <c r="C45"/>
      <c r="D45"/>
    </row>
    <row r="46">
      <c r="A46" t="s" s="14">
        <v>152</v>
      </c>
      <c r="B46"/>
      <c r="C46"/>
      <c r="D46"/>
    </row>
    <row r="47">
      <c r="A47" t="s" s="15">
        <v>139</v>
      </c>
      <c r="B47" t="str" s="12">
        <f>"[ÉTUVER] "&amp;Procedure!D18</f>
        <v>[ÉTUVER] Faites fondre le roux, versez le lait chaud en fouettant hors du feu, remettez sur le feu et cuisez en remuant jusqu'à épaississement.</v>
      </c>
      <c r="C47"/>
      <c r="D47"/>
    </row>
    <row r="48">
      <c r="A48"/>
      <c r="B48" t="s">
        <v>153</v>
      </c>
      <c r="C48" s="6">
        <f>'Besoins'!$B$2*0.08</f>
        <v>0.08</v>
      </c>
      <c r="D48" t="s">
        <v>3</v>
      </c>
    </row>
    <row r="49">
      <c r="A49"/>
      <c r="B49" t="str">
        <f>Besoins!B19</f>
        <v>Lait entier UHT 3,5% MG brique 1L</v>
      </c>
      <c r="C49" s="6">
        <f>Besoins!E19</f>
        <v>0.5</v>
      </c>
      <c r="D49" t="str">
        <f>Besoins!F19</f>
        <v>lt</v>
      </c>
    </row>
    <row r="50">
      <c r="A50" t="s" s="15">
        <v>141</v>
      </c>
      <c r="B50" t="str" s="12">
        <f>"[ASSAISONNER] "&amp;Procedure!D19</f>
        <v>[ASSAISONNER] Assaisonnez de muscade.</v>
      </c>
      <c r="C50"/>
      <c r="D50"/>
    </row>
    <row r="51">
      <c r="A51"/>
      <c r="B51" t="str">
        <f>Besoins!B12</f>
        <v>Noix de muscade moulue — à réactualiser</v>
      </c>
      <c r="C51" s="6">
        <f>Besoins!E12</f>
        <v>0.002</v>
      </c>
      <c r="D51" t="str">
        <f>Besoins!F12</f>
        <v>kg</v>
      </c>
    </row>
    <row r="52">
      <c r="A52"/>
      <c r="B52"/>
      <c r="C52"/>
      <c r="D52"/>
    </row>
    <row r="53">
      <c r="A53" t="s" s="14">
        <v>154</v>
      </c>
      <c r="B53"/>
      <c r="C53"/>
      <c r="D53"/>
    </row>
    <row r="54">
      <c r="A54" t="s" s="15">
        <v>139</v>
      </c>
      <c r="B54" t="str" s="12">
        <f>"[METTRE EN PLACE] "&amp;Procedure!D20</f>
        <v>[METTRE EN PLACE] Mettre en place — Peser, mesurer et contrôler les denrées. Tamiser la farine. Découper le beurre en parcelles.</v>
      </c>
      <c r="C54"/>
      <c r="D54"/>
    </row>
    <row r="55">
      <c r="A55" t="s" s="15">
        <v>141</v>
      </c>
      <c r="B55" t="str" s="12">
        <f>"[ÉTUVER] "&amp;Procedure!D21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55"/>
      <c r="D55"/>
    </row>
    <row r="56">
      <c r="A56"/>
      <c r="B56" t="str">
        <f>Besoins!B16</f>
        <v>Beurre de cuisine bloc 10 kg</v>
      </c>
      <c r="C56" s="6">
        <f>Besoins!E16</f>
        <v>0.04</v>
      </c>
      <c r="D56" t="str">
        <f>Besoins!F16</f>
        <v>kg</v>
      </c>
    </row>
    <row r="57">
      <c r="A57"/>
      <c r="B57" t="str">
        <f>Besoins!B9</f>
        <v>farine de blé tamisée type 55</v>
      </c>
      <c r="C57" s="6">
        <f>Besoins!E9</f>
        <v>0.04</v>
      </c>
      <c r="D57" t="str">
        <f>Besoins!F9</f>
        <v>kg</v>
      </c>
    </row>
    <row r="58">
      <c r="A58" t="s" s="15">
        <v>142</v>
      </c>
      <c r="B58" t="str" s="12">
        <f>"[RÉDUIRE] "&amp;Procedure!D22</f>
        <v>[RÉDUIRE] Cuire le roux blanc — Cuire très doucement à feu réduit sans arrêter de mélanger. Arrêter la cuisson lorsqu'il blanchit et devient mousseux — on dit alors qu'il « fleurit ».</v>
      </c>
      <c r="C58"/>
      <c r="D58"/>
    </row>
    <row r="59">
      <c r="A59"/>
      <c r="B59" t="str" s="16">
        <f>"ℹ "&amp;Procedure!E22</f>
        <v>ℹ</v>
      </c>
      <c r="C59"/>
      <c r="D59"/>
    </row>
    <row r="60">
      <c r="A60" t="s" s="15">
        <v>144</v>
      </c>
      <c r="B60" t="str" s="12">
        <f>"[REFROIDIR] "&amp;Procedure!D23</f>
        <v>[REFROIDIR] Refroidir rapidement — Retirer la sauteuse du feu. Si nécessaire, plonger le fond dans une plaque d'eau froide pour stopper la cuisson.</v>
      </c>
      <c r="C60"/>
      <c r="D60"/>
    </row>
    <row r="61">
      <c r="A61"/>
      <c r="B61"/>
      <c r="C61"/>
      <c r="D61"/>
    </row>
    <row r="62">
      <c r="A62" t="s" s="17">
        <v>155</v>
      </c>
      <c r="B62"/>
      <c r="C62"/>
      <c r="D62"/>
    </row>
  </sheetData>
  <sheetProtection sheet="1"/>
  <mergeCells count="34">
    <mergeCell ref="A1:D1"/>
    <mergeCell ref="A2:D2"/>
    <mergeCell ref="A4:D4"/>
    <mergeCell ref="B5:D5"/>
    <mergeCell ref="B9:D9"/>
    <mergeCell ref="B10:D10"/>
    <mergeCell ref="B12:D12"/>
    <mergeCell ref="B14:D14"/>
    <mergeCell ref="B16:D16"/>
    <mergeCell ref="A18:D18"/>
    <mergeCell ref="B19:D19"/>
    <mergeCell ref="B28:D28"/>
    <mergeCell ref="B29:D29"/>
    <mergeCell ref="B30:D30"/>
    <mergeCell ref="B31:D31"/>
    <mergeCell ref="B32:D32"/>
    <mergeCell ref="B34:D34"/>
    <mergeCell ref="B35:D35"/>
    <mergeCell ref="B36:D36"/>
    <mergeCell ref="A38:D38"/>
    <mergeCell ref="B39:D39"/>
    <mergeCell ref="B40:D40"/>
    <mergeCell ref="B42:D42"/>
    <mergeCell ref="B44:D44"/>
    <mergeCell ref="A46:D46"/>
    <mergeCell ref="B47:D47"/>
    <mergeCell ref="B50:D50"/>
    <mergeCell ref="A53:D53"/>
    <mergeCell ref="B54:D54"/>
    <mergeCell ref="B55:D55"/>
    <mergeCell ref="B58:D58"/>
    <mergeCell ref="B59:D59"/>
    <mergeCell ref="B60:D60"/>
    <mergeCell ref="A62:D6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2026-08-01T02:01:45Z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2026-08-01T02:01:45Z</dcterms:modified>
  <cp:revision>1</cp:revision>
</cp:coreProperties>
</file>