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<sst xmlns="http://schemas.openxmlformats.org/spreadsheetml/2006/main" count="161" uniqueCount="161">
  <si>
    <t>Fiche technique</t>
  </si>
  <si>
    <t>Nom</t>
  </si>
  <si>
    <t>Bread pudding (Ferrandi)</t>
  </si>
  <si>
    <t>Code</t>
  </si>
  <si>
    <t>FER-BREADPUD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</si>
  <si>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</si>
  <si>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</si>
  <si>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</si>
  <si>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</si>
  <si>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</si>
  <si>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</si>
  <si>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</si>
  <si>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</si>
  <si>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</si>
  <si>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</si>
  <si>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0,7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</si>
  <si>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</si>
  <si>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</si>
  <si>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</si>
  <si>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</si>
  <si>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</si>
  <si>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</si>
  <si>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</si>
  <si>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</si>
  <si>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</si>
  <si>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</si>
  <si>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</si>
  <si>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</si>
  <si>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</si>
  <si>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</si>
  <si>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</si>
  <si>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</si>
  <si>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</si>
  <si>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</si>
  <si>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</si>
  <si>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</si>
  <si>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</si>
  <si>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</si>
  <si>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</si>
  <si>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</si>
  <si>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ALC-RHUM-BLANC</t>
  </si>
  <si>
    <t>Rhum blanc (pâtisserie)</t>
  </si>
  <si>
    <t>Spiritueux et liqueurs cuisine</t>
  </si>
  <si>
    <t>EPI-CANNELLE-POW</t>
  </si>
  <si>
    <t>Cannelle en poudre</t>
  </si>
  <si>
    <t>Épices en poudre et graines</t>
  </si>
  <si>
    <t>EPI-VANILLE-GOU</t>
  </si>
  <si>
    <t>Gousses de vanille Bourbon</t>
  </si>
  <si>
    <t>FAR-TRAD</t>
  </si>
  <si>
    <t>Farine de tradition française T65</t>
  </si>
  <si>
    <t>Farines de blé</t>
  </si>
  <si>
    <t>ORANGE-CONF</t>
  </si>
  <si>
    <t>Orange confite en dés</t>
  </si>
  <si>
    <t>Fruits séchés et confits</t>
  </si>
  <si>
    <t>RAISIN-SEC-BL</t>
  </si>
  <si>
    <t>Raisins secs blonds sultanines</t>
  </si>
  <si>
    <t>BEU-DOUX</t>
  </si>
  <si>
    <t>Beurre doux 82% MG plaquette</t>
  </si>
  <si>
    <t>Beurres et margarines</t>
  </si>
  <si>
    <t>CREME-LIQ-35</t>
  </si>
  <si>
    <t>Crème liquide entière 35% MG UHT</t>
  </si>
  <si>
    <t>Laits et laits en poudre</t>
  </si>
  <si>
    <t>LAIT-ENT-POW</t>
  </si>
  <si>
    <t>Lait entier en poudre 26% MG</t>
  </si>
  <si>
    <t>LAIT-ENT-UHT</t>
  </si>
  <si>
    <t>Lait entier UHT 3,5% MG brique 1L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</si>
  <si>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</si>
  <si>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</si>
  <si>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</si>
  <si>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</si>
  <si>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</si>
  <si>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</si>
  <si>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</si>
  <si>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</si>
  <si>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</si>
  <si>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00000005</t>
  </si>
  <si>
    <t>sucre (cassonade)</t>
  </si>
  <si>
    <t>Sucres Mat. prem.</t>
  </si>
  <si>
    <t>Total</t>
  </si>
  <si>
    <t>Niveau</t>
  </si>
  <si>
    <t>Composant</t>
  </si>
  <si>
    <t>Type</t>
  </si>
  <si>
    <t>Quantité (pour 0,7 kg)</t>
  </si>
  <si>
    <t>recette</t>
  </si>
  <si>
    <t>Pains viennois et brioches</t>
  </si>
  <si>
    <t xml:space="preserve">    ↳ Lait entier UHT 3,5% MG brique 1L</t>
  </si>
  <si>
    <t>matiere</t>
  </si>
  <si>
    <t xml:space="preserve">    ↳ Crème liquide entière 35% MG UHT</t>
  </si>
  <si>
    <t xml:space="preserve">    ↳ Gousses de vanille Bourbon</t>
  </si>
  <si>
    <t xml:space="preserve">    ↳ Rhum blanc (pâtisserie)</t>
  </si>
  <si>
    <t xml:space="preserve">    ↳ Cannelle en poudre</t>
  </si>
  <si>
    <t xml:space="preserve">    ↳ Beurre doux 82% MG plaquette</t>
  </si>
  <si>
    <t xml:space="preserve">    ↳ Pain de mie (Ferrandi)</t>
  </si>
  <si>
    <t>Pains classiques</t>
  </si>
  <si>
    <t xml:space="preserve">        ↳ Farine de tradition française T65</t>
  </si>
  <si>
    <t xml:space="preserve">        ↳ Eau (robinet - moy. France 2026)</t>
  </si>
  <si>
    <t xml:space="preserve">        ↳ Sel fin de cuisine</t>
  </si>
  <si>
    <t xml:space="preserve">        ↳ Lait entier en poudre 26% MG</t>
  </si>
  <si>
    <t xml:space="preserve">        ↳ Levure fraîche de boulanger</t>
  </si>
  <si>
    <t xml:space="preserve">        ↳ Sucre blanc cristal sac 25 kg</t>
  </si>
  <si>
    <t xml:space="preserve">        ↳ Beurre doux 82% MG plaquette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</si>
  <si>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</si>
  <si>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</si>
  <si>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</si>
  <si>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</si>
  <si>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sucre (cassonade)</t>
  </si>
  <si>
    <t xml:space="preserve">    ↳ Raisins secs blonds sultanines</t>
  </si>
  <si>
    <t xml:space="preserve">    ↳ Orange confite en dés</t>
  </si>
  <si>
    <t>Recette</t>
  </si>
  <si>
    <t>#</t>
  </si>
  <si>
    <t>Verbe</t>
  </si>
  <si>
    <t>Étape</t>
  </si>
  <si>
    <t>Précision technique</t>
  </si>
  <si>
    <t>Durée</t>
  </si>
  <si>
    <t>PORTER</t>
  </si>
  <si>
    <t>Portez à ébullition le lait, la crème, la vanille grattée, le rhum, la cannelle et le beurre. Infusez.</t>
  </si>
  <si>
    <t>15 min (repos)</t>
  </si>
  <si>
    <t>DÉCOUPER</t>
  </si>
  <si>
    <t>Découpez le pain rassis en cubes.</t>
  </si>
  <si>
    <t>FOUETTER</t>
  </si>
  <si>
    <t>Fouettez les œufs et la cassonade jusqu'à blanchiment. Versez le lait infusé (sans la gousse), mélangez.</t>
  </si>
  <si>
    <t>5 min (prepa)</t>
  </si>
  <si>
    <t>MOULER</t>
  </si>
  <si>
    <t>Préchauffez le four. Dans les moules graissés, alternez couche de pain, raisins et écorces confites, nouvelle couche de pain.</t>
  </si>
  <si>
    <t>180°C</t>
  </si>
  <si>
    <t>15 min (prepa)</t>
  </si>
  <si>
    <t>PRÉPARER</t>
  </si>
  <si>
    <t>Recouvrez de la préparation, écrasez légèrement à la fourchette.</t>
  </si>
  <si>
    <t>Cuisson au bain-marie au four.</t>
  </si>
  <si>
    <t>60 min (cuisson)</t>
  </si>
  <si>
    <t>DÉMOULER</t>
  </si>
  <si>
    <t>Démoulez à froid.</t>
  </si>
  <si>
    <t>Pain de mie (Ferrandi)</t>
  </si>
  <si>
    <t>FRASER</t>
  </si>
  <si>
    <t>Fraser farine (570g), eau (293g), sel (11g), poudre de lait (25g), levure (26g) et sucre (25g), 3 min lent, pétrir 7 min rapide.</t>
  </si>
  <si>
    <t>Pâte ≤24°C</t>
  </si>
  <si>
    <t>10 min (prepa)</t>
  </si>
  <si>
    <t>INCORPORER</t>
  </si>
  <si>
    <t>Incorporer le beurre (50g).</t>
  </si>
  <si>
    <t>POINTER</t>
  </si>
  <si>
    <t>Pointer, diviser en 3 pâtons de 330g, bouler, détendre.</t>
  </si>
  <si>
    <t>60 min (repos)</t>
  </si>
  <si>
    <t>FAÇONNER</t>
  </si>
  <si>
    <t>Façonner en bâtard de 15cm, dans les moules.</t>
  </si>
  <si>
    <t>APPRÊTER</t>
  </si>
  <si>
    <t>Apprêt en étuve à 24°C. Fermer les moules, enfourner, démouler sur grille.</t>
  </si>
  <si>
    <t>220°C</t>
  </si>
  <si>
    <t>118 min (repos)</t>
  </si>
  <si>
    <t>Fiche technique — Bread pudding (Ferrandi)</t>
  </si>
  <si>
    <t>Bread pudding (Ferrandi)  FER-BREADPUD</t>
  </si>
  <si>
    <t>1.</t>
  </si>
  <si>
    <t xml:space="preserve">    Beurre doux 82% MG plaquette</t>
  </si>
  <si>
    <t>2.</t>
  </si>
  <si>
    <t xml:space="preserve">    Pain de mie (Ferrandi)</t>
  </si>
  <si>
    <t>3.</t>
  </si>
  <si>
    <t xml:space="preserve">    OEUF (P) (conv.)</t>
  </si>
  <si>
    <t>4.</t>
  </si>
  <si>
    <t>5.</t>
  </si>
  <si>
    <t>6.</t>
  </si>
  <si>
    <t>7.</t>
  </si>
  <si>
    <t>↳ Pain de mie (Ferrandi)  FER-PAINMIE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</si>
</sst>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324.31357239394</v>
      </c>
    </row>
    <row r="12">
      <c r="A12" t="s" s="3">
        <v>17</v>
      </c>
      <c r="B12" s="4">
        <v>463.30510341991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324.31357239394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0.7</v>
      </c>
      <c r="C3" t="s" s="10">
        <v>25</v>
      </c>
      <c r="D3"/>
      <c r="E3"/>
      <c r="F3"/>
    </row>
    <row r="4">
      <c r="A4" t="s">
        <v>26</v>
      </c>
      <c r="B4" s="11">
        <f>$B$2*B3</f>
        <v>0.7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4</v>
      </c>
      <c r="E7" s="11">
        <f>D7*$B$2</f>
        <v>4</v>
      </c>
      <c r="F7" t="s">
        <v>35</v>
      </c>
      <c r="G7" s="4">
        <f>E7*0.27</f>
        <v>1.08</v>
      </c>
    </row>
    <row r="8">
      <c r="A8" t="s">
        <v>36</v>
      </c>
      <c r="B8" t="s">
        <v>37</v>
      </c>
      <c r="C8" t="s">
        <v>38</v>
      </c>
      <c r="D8" s="9">
        <v>0.059192</v>
      </c>
      <c r="E8" s="11">
        <f>D8*$B$2</f>
        <v>0.059192</v>
      </c>
      <c r="F8" t="s">
        <v>39</v>
      </c>
      <c r="G8" s="4">
        <f>E8*0.0042999941</f>
        <v>0.000255</v>
      </c>
    </row>
    <row r="9">
      <c r="A9" t="s">
        <v>40</v>
      </c>
      <c r="B9" t="s">
        <v>41</v>
      </c>
      <c r="C9" t="s">
        <v>42</v>
      </c>
      <c r="D9" s="9">
        <v>0.05</v>
      </c>
      <c r="E9" s="11">
        <f>D9*$B$2</f>
        <v>0.05</v>
      </c>
      <c r="F9" t="s">
        <v>39</v>
      </c>
      <c r="G9" s="4">
        <f>E9*12</f>
        <v>0.6</v>
      </c>
    </row>
    <row r="10">
      <c r="A10" t="s">
        <v>43</v>
      </c>
      <c r="B10" t="s">
        <v>44</v>
      </c>
      <c r="C10" t="s">
        <v>45</v>
      </c>
      <c r="D10" s="9">
        <v>0.005</v>
      </c>
      <c r="E10" s="11">
        <f>D10*$B$2</f>
        <v>0.005</v>
      </c>
      <c r="F10" t="s">
        <v>25</v>
      </c>
      <c r="G10" s="4">
        <f>E10*10.5</f>
        <v>0.0525</v>
      </c>
    </row>
    <row r="11">
      <c r="A11" t="s">
        <v>46</v>
      </c>
      <c r="B11" t="s">
        <v>47</v>
      </c>
      <c r="C11" t="s">
        <v>45</v>
      </c>
      <c r="D11" s="9">
        <v>1</v>
      </c>
      <c r="E11" s="11">
        <f>D11*$B$2</f>
        <v>1</v>
      </c>
      <c r="F11" t="s">
        <v>25</v>
      </c>
      <c r="G11" s="4">
        <f>E11*320</f>
        <v>320</v>
      </c>
    </row>
    <row r="12">
      <c r="A12" t="s">
        <v>48</v>
      </c>
      <c r="B12" t="s">
        <v>49</v>
      </c>
      <c r="C12" t="s">
        <v>50</v>
      </c>
      <c r="D12" s="9">
        <v>0.115152</v>
      </c>
      <c r="E12" s="11">
        <f>D12*$B$2</f>
        <v>0.115152</v>
      </c>
      <c r="F12" t="s">
        <v>25</v>
      </c>
      <c r="G12" s="4">
        <f>E12*0.8199965474</f>
        <v>0.094424</v>
      </c>
    </row>
    <row r="13">
      <c r="A13" t="s">
        <v>51</v>
      </c>
      <c r="B13" t="s">
        <v>52</v>
      </c>
      <c r="C13" t="s">
        <v>53</v>
      </c>
      <c r="D13" s="9">
        <v>0.025</v>
      </c>
      <c r="E13" s="11">
        <f>D13*$B$2</f>
        <v>0.025</v>
      </c>
      <c r="F13" t="s">
        <v>25</v>
      </c>
      <c r="G13" s="4">
        <f>E13*8.5</f>
        <v>0.2125</v>
      </c>
    </row>
    <row r="14">
      <c r="A14" t="s">
        <v>54</v>
      </c>
      <c r="B14" t="s">
        <v>55</v>
      </c>
      <c r="C14" t="s">
        <v>53</v>
      </c>
      <c r="D14" s="9">
        <v>0.05</v>
      </c>
      <c r="E14" s="11">
        <f>D14*$B$2</f>
        <v>0.05</v>
      </c>
      <c r="F14" t="s">
        <v>25</v>
      </c>
      <c r="G14" s="4">
        <f>E14*3.8</f>
        <v>0.19</v>
      </c>
    </row>
    <row r="15">
      <c r="A15" t="s">
        <v>56</v>
      </c>
      <c r="B15" t="s">
        <v>57</v>
      </c>
      <c r="C15" t="s">
        <v>58</v>
      </c>
      <c r="D15" s="9">
        <v>0.060101</v>
      </c>
      <c r="E15" s="11">
        <f>D15*$B$2</f>
        <v>0.060101</v>
      </c>
      <c r="F15" t="s">
        <v>25</v>
      </c>
      <c r="G15" s="4">
        <f>E15*5.2000008739</f>
        <v>0.312525</v>
      </c>
    </row>
    <row r="16">
      <c r="A16" t="s">
        <v>59</v>
      </c>
      <c r="B16" t="s">
        <v>60</v>
      </c>
      <c r="C16" t="s">
        <v>61</v>
      </c>
      <c r="D16" s="9">
        <v>0.2</v>
      </c>
      <c r="E16" s="11">
        <f>D16*$B$2</f>
        <v>0.2</v>
      </c>
      <c r="F16" t="s">
        <v>39</v>
      </c>
      <c r="G16" s="4">
        <f>E16*6</f>
        <v>1.2</v>
      </c>
    </row>
    <row r="17">
      <c r="A17" t="s">
        <v>62</v>
      </c>
      <c r="B17" t="s">
        <v>63</v>
      </c>
      <c r="C17" t="s">
        <v>61</v>
      </c>
      <c r="D17" s="9">
        <v>0.005051</v>
      </c>
      <c r="E17" s="11">
        <f>D17*$B$2</f>
        <v>0.005051</v>
      </c>
      <c r="F17" t="s">
        <v>25</v>
      </c>
      <c r="G17" s="4">
        <f>E17*5.1994904499</f>
        <v>0.026263</v>
      </c>
    </row>
    <row r="18">
      <c r="A18" t="s">
        <v>64</v>
      </c>
      <c r="B18" t="s">
        <v>65</v>
      </c>
      <c r="C18" t="s">
        <v>61</v>
      </c>
      <c r="D18" s="9">
        <v>0.35</v>
      </c>
      <c r="E18" s="11">
        <f>D18*$B$2</f>
        <v>0.35</v>
      </c>
      <c r="F18" t="s">
        <v>39</v>
      </c>
      <c r="G18" s="4">
        <f>E18*1.05</f>
        <v>0.3675</v>
      </c>
    </row>
    <row r="19">
      <c r="A19" t="s">
        <v>66</v>
      </c>
      <c r="B19" t="s">
        <v>67</v>
      </c>
      <c r="C19" t="s">
        <v>68</v>
      </c>
      <c r="D19" s="9">
        <v>0.005253</v>
      </c>
      <c r="E19" s="11">
        <f>D19*$B$2</f>
        <v>0.005253</v>
      </c>
      <c r="F19" t="s">
        <v>25</v>
      </c>
      <c r="G19" s="4">
        <f>E19*2.1998011718</f>
        <v>0.011556</v>
      </c>
    </row>
    <row r="20">
      <c r="A20" t="s">
        <v>69</v>
      </c>
      <c r="B20" t="s">
        <v>70</v>
      </c>
      <c r="C20" t="s">
        <v>71</v>
      </c>
      <c r="D20" s="9">
        <v>0.002222</v>
      </c>
      <c r="E20" s="11">
        <f>D20*$B$2</f>
        <v>0.002222</v>
      </c>
      <c r="F20" t="s">
        <v>25</v>
      </c>
      <c r="G20" s="4">
        <f>E20*0.3500350035</f>
        <v>0.000778</v>
      </c>
    </row>
    <row r="21">
      <c r="A21" t="s">
        <v>72</v>
      </c>
      <c r="B21" t="s">
        <v>73</v>
      </c>
      <c r="C21" t="s">
        <v>74</v>
      </c>
      <c r="D21" s="9">
        <v>0.005051</v>
      </c>
      <c r="E21" s="11">
        <f>D21*$B$2</f>
        <v>0.005051</v>
      </c>
      <c r="F21" t="s">
        <v>25</v>
      </c>
      <c r="G21" s="4">
        <f>E21*0.8199196479</f>
        <v>0.004141</v>
      </c>
    </row>
    <row r="22">
      <c r="A22" t="s" s="12">
        <v>75</v>
      </c>
      <c r="B22" t="s">
        <v>76</v>
      </c>
      <c r="C22" t="s">
        <v>77</v>
      </c>
      <c r="D22" s="9">
        <v>0.1</v>
      </c>
      <c r="E22" s="11">
        <f>D22*$B$2</f>
        <v>0.1</v>
      </c>
      <c r="F22" t="s">
        <v>25</v>
      </c>
      <c r="G22" s="4">
        <f>E22*1.61131</f>
        <v>0.161131</v>
      </c>
    </row>
    <row r="23">
      <c r="A23"/>
      <c r="B23"/>
      <c r="C23"/>
      <c r="D23"/>
      <c r="E23"/>
      <c r="F23" t="s" s="3">
        <v>78</v>
      </c>
      <c r="G23" s="13">
        <f>SUM(G7:G22)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83</v>
      </c>
      <c r="D2" s="11">
        <v>0.7</v>
      </c>
      <c r="E2" t="s">
        <v>25</v>
      </c>
      <c r="F2" t="s">
        <v>84</v>
      </c>
    </row>
    <row r="3">
      <c r="A3">
        <v>1</v>
      </c>
      <c r="B3" t="s">
        <v>85</v>
      </c>
      <c r="C3" t="s">
        <v>86</v>
      </c>
      <c r="D3" s="11">
        <v>0.35</v>
      </c>
      <c r="E3" t="s">
        <v>39</v>
      </c>
      <c r="F3" t="s">
        <v>61</v>
      </c>
    </row>
    <row r="4">
      <c r="A4">
        <v>1</v>
      </c>
      <c r="B4" t="s">
        <v>87</v>
      </c>
      <c r="C4" t="s">
        <v>86</v>
      </c>
      <c r="D4" s="11">
        <v>0.2</v>
      </c>
      <c r="E4" t="s">
        <v>39</v>
      </c>
      <c r="F4" t="s">
        <v>61</v>
      </c>
    </row>
    <row r="5">
      <c r="A5">
        <v>1</v>
      </c>
      <c r="B5" t="s">
        <v>88</v>
      </c>
      <c r="C5" t="s">
        <v>86</v>
      </c>
      <c r="D5" s="11">
        <v>1</v>
      </c>
      <c r="E5" t="s">
        <v>35</v>
      </c>
      <c r="F5" t="s">
        <v>45</v>
      </c>
    </row>
    <row r="6">
      <c r="A6">
        <v>1</v>
      </c>
      <c r="B6" t="s">
        <v>89</v>
      </c>
      <c r="C6" t="s">
        <v>86</v>
      </c>
      <c r="D6" s="11">
        <v>0.05</v>
      </c>
      <c r="E6" t="s">
        <v>39</v>
      </c>
      <c r="F6" t="s">
        <v>42</v>
      </c>
    </row>
    <row r="7">
      <c r="A7">
        <v>1</v>
      </c>
      <c r="B7" t="s">
        <v>90</v>
      </c>
      <c r="C7" t="s">
        <v>86</v>
      </c>
      <c r="D7" s="11">
        <v>0.005</v>
      </c>
      <c r="E7" t="s">
        <v>25</v>
      </c>
      <c r="F7" t="s">
        <v>45</v>
      </c>
    </row>
    <row r="8">
      <c r="A8">
        <v>1</v>
      </c>
      <c r="B8" t="s">
        <v>91</v>
      </c>
      <c r="C8" t="s">
        <v>86</v>
      </c>
      <c r="D8" s="11">
        <v>0.05</v>
      </c>
      <c r="E8" t="s">
        <v>25</v>
      </c>
      <c r="F8" t="s">
        <v>58</v>
      </c>
    </row>
    <row r="9">
      <c r="A9">
        <v>1</v>
      </c>
      <c r="B9" t="s">
        <v>92</v>
      </c>
      <c r="C9" t="s">
        <v>83</v>
      </c>
      <c r="D9" s="11">
        <v>0.2</v>
      </c>
      <c r="E9" t="s">
        <v>25</v>
      </c>
      <c r="F9" t="s">
        <v>93</v>
      </c>
    </row>
    <row r="10">
      <c r="A10">
        <v>2</v>
      </c>
      <c r="B10" t="s">
        <v>94</v>
      </c>
      <c r="C10" t="s">
        <v>86</v>
      </c>
      <c r="D10" s="11">
        <v>0.115</v>
      </c>
      <c r="E10" t="s">
        <v>25</v>
      </c>
      <c r="F10" t="s">
        <v>50</v>
      </c>
    </row>
    <row r="11">
      <c r="A11">
        <v>2</v>
      </c>
      <c r="B11" t="s">
        <v>95</v>
      </c>
      <c r="C11" t="s">
        <v>86</v>
      </c>
      <c r="D11" s="11">
        <v>0.059</v>
      </c>
      <c r="E11" t="s">
        <v>39</v>
      </c>
      <c r="F11" t="s">
        <v>38</v>
      </c>
    </row>
    <row r="12">
      <c r="A12">
        <v>2</v>
      </c>
      <c r="B12" t="s">
        <v>96</v>
      </c>
      <c r="C12" t="s">
        <v>86</v>
      </c>
      <c r="D12" s="11">
        <v>0.002</v>
      </c>
      <c r="E12" t="s">
        <v>25</v>
      </c>
      <c r="F12" t="s">
        <v>71</v>
      </c>
    </row>
    <row r="13">
      <c r="A13">
        <v>2</v>
      </c>
      <c r="B13" t="s">
        <v>97</v>
      </c>
      <c r="C13" t="s">
        <v>86</v>
      </c>
      <c r="D13" s="11">
        <v>0.005</v>
      </c>
      <c r="E13" t="s">
        <v>25</v>
      </c>
      <c r="F13" t="s">
        <v>61</v>
      </c>
    </row>
    <row r="14">
      <c r="A14">
        <v>2</v>
      </c>
      <c r="B14" t="s">
        <v>98</v>
      </c>
      <c r="C14" t="s">
        <v>86</v>
      </c>
      <c r="D14" s="11">
        <v>0.005</v>
      </c>
      <c r="E14" t="s">
        <v>25</v>
      </c>
      <c r="F14" t="s">
        <v>68</v>
      </c>
    </row>
    <row r="15">
      <c r="A15">
        <v>2</v>
      </c>
      <c r="B15" t="s">
        <v>99</v>
      </c>
      <c r="C15" t="s">
        <v>86</v>
      </c>
      <c r="D15" s="11">
        <v>0.005</v>
      </c>
      <c r="E15" t="s">
        <v>25</v>
      </c>
      <c r="F15" t="s">
        <v>74</v>
      </c>
    </row>
    <row r="16">
      <c r="A16">
        <v>2</v>
      </c>
      <c r="B16" t="s">
        <v>100</v>
      </c>
      <c r="C16" t="s">
        <v>86</v>
      </c>
      <c r="D16" s="11">
        <v>0.01</v>
      </c>
      <c r="E16" t="s">
        <v>25</v>
      </c>
      <c r="F16" t="s">
        <v>58</v>
      </c>
    </row>
    <row r="17">
      <c r="A17">
        <v>1</v>
      </c>
      <c r="B17" t="s">
        <v>101</v>
      </c>
      <c r="C17" t="s">
        <v>83</v>
      </c>
      <c r="D17" s="11">
        <v>4</v>
      </c>
      <c r="E17" t="s">
        <v>35</v>
      </c>
      <c r="F17" t="s">
        <v>102</v>
      </c>
    </row>
    <row r="18">
      <c r="A18">
        <v>2</v>
      </c>
      <c r="B18" t="s">
        <v>103</v>
      </c>
      <c r="C18" t="s">
        <v>83</v>
      </c>
      <c r="D18" s="11">
        <v>0.22</v>
      </c>
      <c r="E18" t="s">
        <v>39</v>
      </c>
      <c r="F18" t="s">
        <v>102</v>
      </c>
    </row>
    <row r="19">
      <c r="A19">
        <v>3</v>
      </c>
      <c r="B19" t="s">
        <v>104</v>
      </c>
      <c r="C19" t="s">
        <v>86</v>
      </c>
      <c r="D19" s="11">
        <v>4</v>
      </c>
      <c r="E19" t="s">
        <v>35</v>
      </c>
      <c r="F19" t="s">
        <v>34</v>
      </c>
    </row>
    <row r="20">
      <c r="A20">
        <v>1</v>
      </c>
      <c r="B20" t="s">
        <v>105</v>
      </c>
      <c r="C20" t="s">
        <v>86</v>
      </c>
      <c r="D20" s="11">
        <v>0.1</v>
      </c>
      <c r="E20" t="s">
        <v>25</v>
      </c>
      <c r="F20" t="s">
        <v>77</v>
      </c>
    </row>
    <row r="21">
      <c r="A21">
        <v>1</v>
      </c>
      <c r="B21" t="s">
        <v>106</v>
      </c>
      <c r="C21" t="s">
        <v>86</v>
      </c>
      <c r="D21" s="11">
        <v>0.05</v>
      </c>
      <c r="E21" t="s">
        <v>25</v>
      </c>
      <c r="F21" t="s">
        <v>53</v>
      </c>
    </row>
    <row r="22">
      <c r="A22">
        <v>1</v>
      </c>
      <c r="B22" t="s">
        <v>107</v>
      </c>
      <c r="C22" t="s">
        <v>86</v>
      </c>
      <c r="D22" s="11">
        <v>0.025</v>
      </c>
      <c r="E22" t="s">
        <v>25</v>
      </c>
      <c r="F22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108</v>
      </c>
      <c r="B1" t="s" s="2">
        <v>109</v>
      </c>
      <c r="C1" t="s" s="2">
        <v>110</v>
      </c>
      <c r="D1" t="s" s="2">
        <v>111</v>
      </c>
      <c r="E1" t="s" s="2">
        <v>112</v>
      </c>
      <c r="F1" t="s" s="2">
        <v>113</v>
      </c>
    </row>
    <row r="2">
      <c r="A2" t="s">
        <v>2</v>
      </c>
      <c r="B2">
        <v>1</v>
      </c>
      <c r="C2" t="s">
        <v>114</v>
      </c>
      <c r="D2" t="s" s="14">
        <v>115</v>
      </c>
      <c r="E2" t="s" s="14"/>
      <c r="F2" t="s">
        <v>116</v>
      </c>
    </row>
    <row r="3">
      <c r="A3" t="s">
        <v>2</v>
      </c>
      <c r="B3">
        <v>2</v>
      </c>
      <c r="C3" t="s">
        <v>117</v>
      </c>
      <c r="D3" t="s" s="14">
        <v>118</v>
      </c>
      <c r="E3" t="s" s="14"/>
      <c r="F3"/>
    </row>
    <row r="4">
      <c r="A4" t="s">
        <v>2</v>
      </c>
      <c r="B4">
        <v>3</v>
      </c>
      <c r="C4" t="s">
        <v>119</v>
      </c>
      <c r="D4" t="s" s="14">
        <v>120</v>
      </c>
      <c r="E4" t="s" s="14"/>
      <c r="F4" t="s">
        <v>121</v>
      </c>
    </row>
    <row r="5">
      <c r="A5" t="s">
        <v>2</v>
      </c>
      <c r="B5">
        <v>4</v>
      </c>
      <c r="C5" t="s">
        <v>122</v>
      </c>
      <c r="D5" t="s" s="14">
        <v>123</v>
      </c>
      <c r="E5" t="s" s="14">
        <v>124</v>
      </c>
      <c r="F5" t="s">
        <v>125</v>
      </c>
    </row>
    <row r="6">
      <c r="A6" t="s">
        <v>2</v>
      </c>
      <c r="B6">
        <v>5</v>
      </c>
      <c r="C6" t="s">
        <v>126</v>
      </c>
      <c r="D6" t="s" s="14">
        <v>127</v>
      </c>
      <c r="E6" t="s" s="14"/>
      <c r="F6"/>
    </row>
    <row r="7">
      <c r="A7" t="s">
        <v>2</v>
      </c>
      <c r="B7">
        <v>6</v>
      </c>
      <c r="C7"/>
      <c r="D7" t="s" s="14">
        <v>128</v>
      </c>
      <c r="E7" t="s" s="14"/>
      <c r="F7" t="s">
        <v>129</v>
      </c>
    </row>
    <row r="8">
      <c r="A8" t="s">
        <v>2</v>
      </c>
      <c r="B8">
        <v>7</v>
      </c>
      <c r="C8" t="s">
        <v>130</v>
      </c>
      <c r="D8" t="s" s="14">
        <v>131</v>
      </c>
      <c r="E8" t="s" s="14"/>
      <c r="F8"/>
    </row>
    <row r="9">
      <c r="A9" t="s">
        <v>132</v>
      </c>
      <c r="B9">
        <v>1</v>
      </c>
      <c r="C9" t="s">
        <v>133</v>
      </c>
      <c r="D9" t="s" s="14">
        <v>134</v>
      </c>
      <c r="E9" t="s" s="14">
        <v>135</v>
      </c>
      <c r="F9" t="s">
        <v>136</v>
      </c>
    </row>
    <row r="10">
      <c r="A10" t="s">
        <v>132</v>
      </c>
      <c r="B10">
        <v>2</v>
      </c>
      <c r="C10" t="s">
        <v>137</v>
      </c>
      <c r="D10" t="s" s="14">
        <v>138</v>
      </c>
      <c r="E10" t="s" s="14"/>
      <c r="F10"/>
    </row>
    <row r="11">
      <c r="A11" t="s">
        <v>132</v>
      </c>
      <c r="B11">
        <v>3</v>
      </c>
      <c r="C11" t="s">
        <v>139</v>
      </c>
      <c r="D11" t="s" s="14">
        <v>140</v>
      </c>
      <c r="E11" t="s" s="14"/>
      <c r="F11" t="s">
        <v>141</v>
      </c>
    </row>
    <row r="12">
      <c r="A12" t="s">
        <v>132</v>
      </c>
      <c r="B12">
        <v>4</v>
      </c>
      <c r="C12" t="s">
        <v>142</v>
      </c>
      <c r="D12" t="s" s="14">
        <v>143</v>
      </c>
      <c r="E12" t="s" s="14"/>
      <c r="F12"/>
    </row>
    <row r="13">
      <c r="A13" t="s">
        <v>132</v>
      </c>
      <c r="B13">
        <v>5</v>
      </c>
      <c r="C13" t="s">
        <v>144</v>
      </c>
      <c r="D13" t="s" s="14">
        <v>145</v>
      </c>
      <c r="E13" t="s" s="14">
        <v>146</v>
      </c>
      <c r="F13" t="s">
        <v>147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148</v>
      </c>
      <c r="B1"/>
      <c r="C1"/>
      <c r="D1"/>
    </row>
    <row r="2">
      <c r="A2" t="str" s="15">
        <f>"FER-BREADPUD · BOU.PAINS_VIENNOIS · référence : "&amp;Besoins!B3&amp;" "&amp;Besoins!C3&amp;" · multiplicateur réglable sur la feuille ""Besoins"""</f>
        <v>FER-BREADPUD · BOU.PAINS_VIENNOIS · référence : 0,7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149</v>
      </c>
      <c r="B4"/>
      <c r="C4"/>
      <c r="D4"/>
    </row>
    <row r="5">
      <c r="A5" t="s" s="17">
        <v>150</v>
      </c>
      <c r="B5" t="str" s="14">
        <f>"[PORTER] "&amp;Procedure!D2</f>
        <v>[PORTER] Portez à ébullition le lait, la crème, la vanille grattée, le rhum, la cannelle et le beurre. Infusez.</v>
      </c>
      <c r="C5"/>
      <c r="D5"/>
    </row>
    <row r="6">
      <c r="A6"/>
      <c r="B6" t="str">
        <f>Besoins!B18</f>
        <v>Lait entier UHT 3,5% MG brique 1L</v>
      </c>
      <c r="C6" s="11">
        <f>Besoins!E18</f>
        <v>0.35</v>
      </c>
      <c r="D6" t="str">
        <f>Besoins!F18</f>
        <v>lt</v>
      </c>
    </row>
    <row r="7">
      <c r="A7"/>
      <c r="B7" t="str">
        <f>Besoins!B16</f>
        <v>Crème liquide entière 35% MG UHT</v>
      </c>
      <c r="C7" s="11">
        <f>Besoins!E16</f>
        <v>0.2</v>
      </c>
      <c r="D7" t="str">
        <f>Besoins!F16</f>
        <v>lt</v>
      </c>
    </row>
    <row r="8">
      <c r="A8"/>
      <c r="B8" t="str">
        <f>Besoins!B11</f>
        <v>Gousses de vanille Bourbon</v>
      </c>
      <c r="C8" s="11">
        <f>Besoins!E11</f>
        <v>1</v>
      </c>
      <c r="D8" t="str">
        <f>Besoins!F11</f>
        <v>pc</v>
      </c>
    </row>
    <row r="9">
      <c r="A9"/>
      <c r="B9" t="str">
        <f>Besoins!B9</f>
        <v>Rhum blanc (pâtisserie)</v>
      </c>
      <c r="C9" s="11">
        <f>Besoins!E9</f>
        <v>0.05</v>
      </c>
      <c r="D9" t="str">
        <f>Besoins!F9</f>
        <v>lt</v>
      </c>
    </row>
    <row r="10">
      <c r="A10"/>
      <c r="B10" t="str">
        <f>Besoins!B10</f>
        <v>Cannelle en poudre</v>
      </c>
      <c r="C10" s="11">
        <f>Besoins!E10</f>
        <v>0.005</v>
      </c>
      <c r="D10" t="str">
        <f>Besoins!F10</f>
        <v>kg</v>
      </c>
    </row>
    <row r="11">
      <c r="A11"/>
      <c r="B11" t="s">
        <v>151</v>
      </c>
      <c r="C11" s="11">
        <f>'Besoins'!$B$2*0.05</f>
        <v>0.05</v>
      </c>
      <c r="D11" t="s">
        <v>25</v>
      </c>
    </row>
    <row r="12">
      <c r="A12" t="s" s="17">
        <v>152</v>
      </c>
      <c r="B12" t="str" s="14">
        <f>"[DÉCOUPER] "&amp;Procedure!D3</f>
        <v>[DÉCOUPER] Découpez le pain rassis en cubes.</v>
      </c>
      <c r="C12"/>
      <c r="D12"/>
    </row>
    <row r="13">
      <c r="A13"/>
      <c r="B13" t="s">
        <v>153</v>
      </c>
      <c r="C13" s="11">
        <f>'Besoins'!$B$2*0.2</f>
        <v>0.2</v>
      </c>
      <c r="D13" t="s">
        <v>25</v>
      </c>
    </row>
    <row r="14">
      <c r="A14" t="s" s="17">
        <v>154</v>
      </c>
      <c r="B14" t="str" s="14">
        <f>"[FOUETTER] "&amp;Procedure!D4</f>
        <v>[FOUETTER] Fouettez les œufs et la cassonade jusqu'à blanchiment. Versez le lait infusé (sans la gousse), mélangez.</v>
      </c>
      <c r="C14"/>
      <c r="D14"/>
    </row>
    <row r="15">
      <c r="A15"/>
      <c r="B15" t="s">
        <v>155</v>
      </c>
      <c r="C15" s="11">
        <f>'Besoins'!$B$2*4</f>
        <v>4</v>
      </c>
      <c r="D15" t="s">
        <v>35</v>
      </c>
    </row>
    <row r="16">
      <c r="A16"/>
      <c r="B16" t="str">
        <f>Besoins!B22</f>
        <v>sucre (cassonade)</v>
      </c>
      <c r="C16" s="11">
        <f>Besoins!E22</f>
        <v>0.1</v>
      </c>
      <c r="D16" t="str">
        <f>Besoins!F22</f>
        <v>kg</v>
      </c>
    </row>
    <row r="17">
      <c r="A17" t="s" s="17">
        <v>156</v>
      </c>
      <c r="B17" t="str" s="14">
        <f>"[MOULER] "&amp;Procedure!D5</f>
        <v>[MOULER] Préchauffez le four. Dans les moules graissés, alternez couche de pain, raisins et écorces confites, nouvelle couche de pain.</v>
      </c>
      <c r="C17"/>
      <c r="D17"/>
    </row>
    <row r="18">
      <c r="A18"/>
      <c r="B18" t="str">
        <f>Besoins!B14</f>
        <v>Raisins secs blonds sultanines</v>
      </c>
      <c r="C18" s="11">
        <f>Besoins!E14</f>
        <v>0.05</v>
      </c>
      <c r="D18" t="str">
        <f>Besoins!F14</f>
        <v>kg</v>
      </c>
    </row>
    <row r="19">
      <c r="A19"/>
      <c r="B19" t="str">
        <f>Besoins!B13</f>
        <v>Orange confite en dés</v>
      </c>
      <c r="C19" s="11">
        <f>Besoins!E13</f>
        <v>0.025</v>
      </c>
      <c r="D19" t="str">
        <f>Besoins!F13</f>
        <v>kg</v>
      </c>
    </row>
    <row r="20">
      <c r="A20"/>
      <c r="B20" t="str" s="18">
        <f>"ℹ "&amp;Procedure!E5</f>
        <v>ℹ</v>
      </c>
      <c r="C20"/>
      <c r="D20"/>
    </row>
    <row r="21">
      <c r="A21" t="s" s="17">
        <v>157</v>
      </c>
      <c r="B21" t="str" s="14">
        <f>"[PRÉPARER] "&amp;Procedure!D6</f>
        <v>[PRÉPARER] Recouvrez de la préparation, écrasez légèrement à la fourchette.</v>
      </c>
      <c r="C21"/>
      <c r="D21"/>
    </row>
    <row r="22">
      <c r="A22" t="s" s="17">
        <v>158</v>
      </c>
      <c r="B22" t="str" s="14">
        <f>Procedure!D7</f>
        <v>Cuisson au bain-marie au four.</v>
      </c>
      <c r="C22"/>
      <c r="D22"/>
    </row>
    <row r="23">
      <c r="A23" t="s" s="17">
        <v>159</v>
      </c>
      <c r="B23" t="str" s="14">
        <f>"[DÉMOULER] "&amp;Procedure!D8</f>
        <v>[DÉMOULER] Démoulez à froid.</v>
      </c>
      <c r="C23"/>
      <c r="D23"/>
    </row>
    <row r="24">
      <c r="A24"/>
      <c r="B24"/>
      <c r="C24"/>
      <c r="D24"/>
    </row>
    <row r="25">
      <c r="A25" t="s" s="16">
        <v>160</v>
      </c>
      <c r="B25"/>
      <c r="C25"/>
      <c r="D25"/>
    </row>
    <row r="26">
      <c r="A26" t="s" s="17">
        <v>150</v>
      </c>
      <c r="B26" t="str" s="14">
        <f>"[FRASER] "&amp;Procedure!D9</f>
        <v>[FRASER] Fraser farine (570g), eau (293g), sel (11g), poudre de lait (25g), levure (26g) et sucre (25g), 3 min lent, pétrir 7 min rapide.</v>
      </c>
      <c r="C26"/>
      <c r="D26"/>
    </row>
    <row r="27">
      <c r="A27"/>
      <c r="B27" t="str">
        <f>Besoins!B12</f>
        <v>Farine de tradition française T65</v>
      </c>
      <c r="C27" s="11">
        <f>Besoins!E12</f>
        <v>0.115152</v>
      </c>
      <c r="D27" t="str">
        <f>Besoins!F12</f>
        <v>kg</v>
      </c>
    </row>
    <row r="28">
      <c r="A28"/>
      <c r="B28" t="str">
        <f>Besoins!B8</f>
        <v>Eau (robinet - moy. France 2026)</v>
      </c>
      <c r="C28" s="11">
        <f>Besoins!E8</f>
        <v>0.059192</v>
      </c>
      <c r="D28" t="str">
        <f>Besoins!F8</f>
        <v>lt</v>
      </c>
    </row>
    <row r="29">
      <c r="A29"/>
      <c r="B29" t="str">
        <f>Besoins!B20</f>
        <v>Sel fin de cuisine</v>
      </c>
      <c r="C29" s="11">
        <f>Besoins!E20</f>
        <v>0.002222</v>
      </c>
      <c r="D29" t="str">
        <f>Besoins!F20</f>
        <v>kg</v>
      </c>
    </row>
    <row r="30">
      <c r="A30"/>
      <c r="B30" t="str">
        <f>Besoins!B17</f>
        <v>Lait entier en poudre 26% MG</v>
      </c>
      <c r="C30" s="11">
        <f>Besoins!E17</f>
        <v>0.005051</v>
      </c>
      <c r="D30" t="str">
        <f>Besoins!F17</f>
        <v>kg</v>
      </c>
    </row>
    <row r="31">
      <c r="A31"/>
      <c r="B31" t="str">
        <f>Besoins!B19</f>
        <v>Levure fraîche de boulanger</v>
      </c>
      <c r="C31" s="11">
        <f>Besoins!E19</f>
        <v>0.005253</v>
      </c>
      <c r="D31" t="str">
        <f>Besoins!F19</f>
        <v>kg</v>
      </c>
    </row>
    <row r="32">
      <c r="A32"/>
      <c r="B32" t="str">
        <f>Besoins!B21</f>
        <v>Sucre blanc cristal sac 25 kg</v>
      </c>
      <c r="C32" s="11">
        <f>Besoins!E21</f>
        <v>0.005051</v>
      </c>
      <c r="D32" t="str">
        <f>Besoins!F21</f>
        <v>kg</v>
      </c>
    </row>
    <row r="33">
      <c r="A33"/>
      <c r="B33" t="str" s="18">
        <f>"ℹ "&amp;Procedure!E9</f>
        <v>ℹ</v>
      </c>
      <c r="C33"/>
      <c r="D33"/>
    </row>
    <row r="34">
      <c r="A34" t="s" s="17">
        <v>152</v>
      </c>
      <c r="B34" t="str" s="14">
        <f>"[INCORPORER] "&amp;Procedure!D10</f>
        <v>[INCORPORER] Incorporer le beurre (50g).</v>
      </c>
      <c r="C34"/>
      <c r="D34"/>
    </row>
    <row r="35">
      <c r="A35"/>
      <c r="B35" t="s">
        <v>151</v>
      </c>
      <c r="C35" s="11">
        <f>'Besoins'!$B$2*0.0101010101</f>
        <v>0.010101</v>
      </c>
      <c r="D35" t="s">
        <v>25</v>
      </c>
    </row>
    <row r="36">
      <c r="A36" t="s" s="17">
        <v>154</v>
      </c>
      <c r="B36" t="str" s="14">
        <f>"[POINTER] "&amp;Procedure!D11</f>
        <v>[POINTER] Pointer, diviser en 3 pâtons de 330g, bouler, détendre.</v>
      </c>
      <c r="C36"/>
      <c r="D36"/>
    </row>
    <row r="37">
      <c r="A37" t="s" s="17">
        <v>156</v>
      </c>
      <c r="B37" t="str" s="14">
        <f>"[FAÇONNER] "&amp;Procedure!D12</f>
        <v>[FAÇONNER] Façonner en bâtard de 15cm, dans les moules.</v>
      </c>
      <c r="C37"/>
      <c r="D37"/>
    </row>
    <row r="38">
      <c r="A38" t="s" s="17">
        <v>157</v>
      </c>
      <c r="B38" t="str" s="14">
        <f>"[APPRÊTER] "&amp;Procedure!D13</f>
        <v>[APPRÊTER] Apprêt en étuve à 24°C. Fermer les moules, enfourner, démouler sur grille.</v>
      </c>
      <c r="C38"/>
      <c r="D38"/>
    </row>
    <row r="39">
      <c r="A39"/>
      <c r="B39" t="str" s="18">
        <f>"ℹ "&amp;Procedure!E13</f>
        <v>ℹ</v>
      </c>
      <c r="C39"/>
      <c r="D39"/>
    </row>
    <row r="40">
      <c r="A40"/>
      <c r="B40"/>
      <c r="C40"/>
      <c r="D40"/>
    </row>
    <row r="41">
      <c r="A41" t="s" s="19">
        <v>22</v>
      </c>
      <c r="B41"/>
      <c r="C41"/>
      <c r="D41"/>
    </row>
  </sheetData>
  <sheetProtection sheet="1"/>
  <mergeCells count="20">
    <mergeCell ref="A1:D1"/>
    <mergeCell ref="A2:D2"/>
    <mergeCell ref="A4:D4"/>
    <mergeCell ref="B5:D5"/>
    <mergeCell ref="B12:D12"/>
    <mergeCell ref="B14:D14"/>
    <mergeCell ref="B17:D17"/>
    <mergeCell ref="B20:D20"/>
    <mergeCell ref="B21:D21"/>
    <mergeCell ref="B22:D22"/>
    <mergeCell ref="B23:D23"/>
    <mergeCell ref="A25:D25"/>
    <mergeCell ref="B26:D26"/>
    <mergeCell ref="B33:D33"/>
    <mergeCell ref="B34:D34"/>
    <mergeCell ref="B36:D36"/>
    <mergeCell ref="B37:D37"/>
    <mergeCell ref="B38:D38"/>
    <mergeCell ref="B39:D39"/>
    <mergeCell ref="A41:D4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2026-09-15T13:24:37Z</dcterms:created>
  <dc:title>Bread pudding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2026-09-15T13:24:37Z</dcterms:modified>
  <cp:revision>1</cp:revision>
</cp:coreProperties>
</file>