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<sst xmlns="http://schemas.openxmlformats.org/spreadsheetml/2006/main" count="157" uniqueCount="157">
  <si>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</si>
  <si>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</si>
  <si>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</si>
  <si>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</si>
  <si>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</si>
  <si>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</si>
  <si>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</si>
  <si>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</si>
  <si>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</si>
  <si>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</si>
  <si>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</si>
  <si>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</si>
  <si>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</si>
  <si>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</si>
  <si>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</si>
  <si>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</si>
  <si>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</si>
  <si>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</si>
  <si>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</si>
  <si>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</si>
  <si>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</si>
  <si>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</si>
  <si>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</si>
  <si>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</si>
  <si>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</si>
  <si>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</si>
  <si>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</si>
  <si>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</si>
  <si>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</si>
  <si>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</si>
  <si>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</si>
  <si>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</si>
  <si>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</si>
  <si>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</si>
  <si>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</si>
  <si>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</si>
  <si>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</si>
  <si>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</si>
  <si>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</si>
  <si>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</si>
  <si>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</si>
  <si>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</si>
  <si>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</si>
  <si>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</si>
  <si>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</si>
  <si>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</si>
  <si>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</si>
  <si>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</si>
  <si>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</si>
  <si>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</si>
  <si>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</si>
  <si>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</si>
  <si>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</si>
  <si>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</si>
  <si>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</si>
  <si>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</si>
  <si>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</si>
  <si>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</si>
  <si>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</si>
  <si>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</si>
  <si>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</si>
  <si>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Pain perdu sauce Suzette (Ferrandi)</t>
  </si>
  <si>
    <t>MÉLANGER</t>
  </si>
  <si>
    <t>Mélangez au fouet œufs, lait, sucre et zestes d'orange.</t>
  </si>
  <si>
    <t>3 min (prepa)</t>
  </si>
  <si>
    <t>PUNCHER</t>
  </si>
  <si>
    <t>Imbibez les tranches de pain des deux côtés, égouttez, poêlez au beurre à température moyenne.</t>
  </si>
  <si>
    <t>4 min (cuisson)</t>
  </si>
  <si>
    <t>Sauce suzette : cuisez le sucre et l'eau en caramel brun.</t>
  </si>
  <si>
    <t>8 min (cuisson)</t>
  </si>
  <si>
    <t>Jus d'orange pour stopper la cuisson, ajoutez le beurre, la fécule et le Grand Marnier, mélangez jusqu'à épaississement, refroidissez.</t>
  </si>
  <si>
    <t>5 min (prepa)</t>
  </si>
  <si>
    <t>Prélevez les suprêmes de pamplemousse et citron pelés à vif.</t>
  </si>
  <si>
    <t>DRESSER</t>
  </si>
  <si>
    <t>Dressez le pain perdu tiède, sauce suzette par-dessus, suprêmes d'agrumes, pistache facultative.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</si>
  <si>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</si>
  <si>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</si>
  <si>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</si>
  <si>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</si>
  <si>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</si>
  <si>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</si>
  <si>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</si>
  <si>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</si>
  <si>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</si>
  <si>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</si>
  <si>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</si>
  <si>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</si>
  <si>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</si>
  <si>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</si>
  <si>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</si>
  <si>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</si>
  <si>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</si>
  <si>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</si>
  <si>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</si>
  <si>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</si>
  <si>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</si>
  <si>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</si>
  <si>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</si>
  <si>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</si>
  <si>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</si>
  <si>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</si>
  <si>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</si>
  <si>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</si>
  <si>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</si>
  <si>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</si>
  <si>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</si>
  <si>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</si>
  <si>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</si>
  <si>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</si>
  <si>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</si>
  <si>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</si>
  <si>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</si>
  <si>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</si>
  <si>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</si>
  <si>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</si>
  <si>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Lait entier UHT 3,5% MG brique 1L</t>
  </si>
  <si>
    <t>matiere</t>
  </si>
  <si>
    <t xml:space="preserve">    ↳ Sucre blanc cristal sac 25 kg</t>
  </si>
  <si>
    <t xml:space="preserve">    ↳ Orange fraîche (zeste/jus) — à réactualiser</t>
  </si>
  <si>
    <t xml:space="preserve">    ↳ Pain blanc sur levain liquide (Ferrandi)</t>
  </si>
  <si>
    <t xml:space="preserve">        ↳ Farine de tradition française T65</t>
  </si>
  <si>
    <t xml:space="preserve">        ↳ Eau (robinet - moy. France 2026)</t>
  </si>
  <si>
    <t xml:space="preserve">        ↳ Levain liquide (rafraîchi, Ferrandi)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</si>
  <si>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</si>
  <si>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</si>
  <si>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</si>
  <si>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</si>
  <si>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</si>
  <si>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</si>
  <si>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</si>
  <si>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Beurre doux 82% MG plaquette</t>
  </si>
  <si>
    <t xml:space="preserve">    ↳ Eau (robinet - moy. France 2026)</t>
  </si>
  <si>
    <t xml:space="preserve">    ↳ Amidon de maïs (Maïzena)</t>
  </si>
  <si>
    <t xml:space="preserve">    ↳ pamplemousses en quartiers</t>
  </si>
  <si>
    <t xml:space="preserve">    ↳ Citron jaune frais (zeste/jus) — à réactualiser</t>
  </si>
  <si>
    <t xml:space="preserve">    ↳ Pâte de pistache pure 100%</t>
  </si>
  <si>
    <t>Fiche technique — Pain perdu sauce Suzette (Ferrandi)</t>
  </si>
  <si>
    <t>Pain perdu sauce Suzette (Ferrandi)  FER-PAINPERDU</t>
  </si>
  <si>
    <t>1.</t>
  </si>
  <si>
    <t xml:space="preserve">    OEUF (P) (conv.)</t>
  </si>
  <si>
    <t xml:space="preserve">    Sucre blanc cristal sac 25 kg</t>
  </si>
  <si>
    <t xml:space="preserve">    Orange fraîche (zeste/jus) — à réactualiser</t>
  </si>
  <si>
    <t>2.</t>
  </si>
  <si>
    <t xml:space="preserve">    Pain blanc sur levain liquide (Ferrandi)</t>
  </si>
  <si>
    <t xml:space="preserve">    Beurre doux 82% MG plaquette</t>
  </si>
  <si>
    <t>3.</t>
  </si>
  <si>
    <t xml:space="preserve">    Eau (robinet - moy. France 2026)</t>
  </si>
  <si>
    <t>4.</t>
  </si>
  <si>
    <t>5.</t>
  </si>
  <si>
    <t>6.</t>
  </si>
  <si>
    <t>↳ Pain blanc sur levain liquide (Ferrandi)  FER-PAINBLANC</t>
  </si>
  <si>
    <t xml:space="preserve">    Farine de tradition française T65</t>
  </si>
  <si>
    <t xml:space="preserve">    Levain liquide (rafraîchi, Ferrandi)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</si>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</sst>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</v>
      </c>
      <c r="C3" t="s" s="5">
        <v>3</v>
      </c>
      <c r="D3"/>
      <c r="E3"/>
      <c r="F3"/>
    </row>
    <row r="4">
      <c r="A4" t="s">
        <v>4</v>
      </c>
      <c r="B4" s="6">
        <f>$B$2*B3</f>
        <v>0.4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E7*0.27</f>
        <v>0.54</v>
      </c>
    </row>
    <row r="8">
      <c r="A8" t="s">
        <v>16</v>
      </c>
      <c r="B8" t="s">
        <v>17</v>
      </c>
      <c r="C8" t="s">
        <v>18</v>
      </c>
      <c r="D8" s="4">
        <v>0.139211</v>
      </c>
      <c r="E8" s="6">
        <f>D8*$B$2</f>
        <v>0.139211</v>
      </c>
      <c r="F8" t="s">
        <v>19</v>
      </c>
      <c r="G8" s="9">
        <f>E8*0.0042999854</f>
        <v>0.000599</v>
      </c>
    </row>
    <row r="9">
      <c r="A9" t="s" s="8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15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0.003579</v>
      </c>
      <c r="E10" s="6">
        <f>D10*$B$2</f>
        <v>0.003579</v>
      </c>
      <c r="F10" t="s">
        <v>3</v>
      </c>
      <c r="G10" s="9">
        <f>E10*1.1999823532</f>
        <v>0.004295</v>
      </c>
    </row>
    <row r="11">
      <c r="A11" t="s">
        <v>26</v>
      </c>
      <c r="B11" t="s">
        <v>27</v>
      </c>
      <c r="C11" t="s">
        <v>28</v>
      </c>
      <c r="D11" s="4">
        <v>0.116</v>
      </c>
      <c r="E11" s="6">
        <f>D11*$B$2</f>
        <v>0.116</v>
      </c>
      <c r="F11" t="s">
        <v>3</v>
      </c>
      <c r="G11" s="9">
        <f>E11*0.82</f>
        <v>0.09512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3</v>
      </c>
      <c r="G12" s="9">
        <f>E12*1.6</f>
        <v>0.0096</v>
      </c>
    </row>
    <row r="13">
      <c r="A13" t="s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3</v>
      </c>
      <c r="G13" s="9">
        <f>E13*3.2</f>
        <v>0.256</v>
      </c>
    </row>
    <row r="14">
      <c r="A14" t="s">
        <v>35</v>
      </c>
      <c r="B14" t="s">
        <v>36</v>
      </c>
      <c r="C14" t="s">
        <v>34</v>
      </c>
      <c r="D14" s="4">
        <v>0.28</v>
      </c>
      <c r="E14" s="6">
        <f>D14*$B$2</f>
        <v>0.28</v>
      </c>
      <c r="F14" t="s">
        <v>3</v>
      </c>
      <c r="G14" s="9">
        <f>E14*2.5</f>
        <v>0.7</v>
      </c>
    </row>
    <row r="15">
      <c r="A15" t="s">
        <v>37</v>
      </c>
      <c r="B15" t="s">
        <v>38</v>
      </c>
      <c r="C15" t="s">
        <v>39</v>
      </c>
      <c r="D15" s="4">
        <v>0.01</v>
      </c>
      <c r="E15" s="6">
        <f>D15*$B$2</f>
        <v>0.01</v>
      </c>
      <c r="F15" t="s">
        <v>3</v>
      </c>
      <c r="G15" s="9">
        <f>E15*140</f>
        <v>1.4</v>
      </c>
    </row>
    <row r="16">
      <c r="A16" t="s">
        <v>40</v>
      </c>
      <c r="B16" t="s">
        <v>41</v>
      </c>
      <c r="C16" t="s">
        <v>42</v>
      </c>
      <c r="D16" s="4">
        <v>0.055</v>
      </c>
      <c r="E16" s="6">
        <f>D16*$B$2</f>
        <v>0.055</v>
      </c>
      <c r="F16" t="s">
        <v>3</v>
      </c>
      <c r="G16" s="9">
        <f>E16*5.2</f>
        <v>0.286</v>
      </c>
    </row>
    <row r="17">
      <c r="A17" t="s">
        <v>43</v>
      </c>
      <c r="B17" t="s">
        <v>44</v>
      </c>
      <c r="C17" t="s">
        <v>45</v>
      </c>
      <c r="D17" s="4">
        <v>0.25</v>
      </c>
      <c r="E17" s="6">
        <f>D17*$B$2</f>
        <v>0.25</v>
      </c>
      <c r="F17" t="s">
        <v>19</v>
      </c>
      <c r="G17" s="9">
        <f>E17*1.05</f>
        <v>0.2625</v>
      </c>
    </row>
    <row r="18">
      <c r="A18" t="s">
        <v>46</v>
      </c>
      <c r="B18" t="s">
        <v>47</v>
      </c>
      <c r="C18" t="s">
        <v>48</v>
      </c>
      <c r="D18" s="4">
        <v>0.0022</v>
      </c>
      <c r="E18" s="6">
        <f>D18*$B$2</f>
        <v>0.0022</v>
      </c>
      <c r="F18" t="s">
        <v>3</v>
      </c>
      <c r="G18" s="9">
        <f>E18*0.35</f>
        <v>0.00077</v>
      </c>
    </row>
    <row r="19">
      <c r="A19" t="s">
        <v>49</v>
      </c>
      <c r="B19" t="s">
        <v>50</v>
      </c>
      <c r="C19" t="s">
        <v>51</v>
      </c>
      <c r="D19" s="4">
        <v>0.000211</v>
      </c>
      <c r="E19" s="6">
        <f>D19*$B$2</f>
        <v>0.000211</v>
      </c>
      <c r="F19" t="s">
        <v>3</v>
      </c>
      <c r="G19" s="9">
        <f>E19*5.7869792966</f>
        <v>0.001221</v>
      </c>
    </row>
    <row r="20">
      <c r="A20" t="s">
        <v>52</v>
      </c>
      <c r="B20" t="s">
        <v>53</v>
      </c>
      <c r="C20" t="s">
        <v>51</v>
      </c>
      <c r="D20" s="4">
        <v>0.165</v>
      </c>
      <c r="E20" s="6">
        <f>D20*$B$2</f>
        <v>0.165</v>
      </c>
      <c r="F20" t="s">
        <v>3</v>
      </c>
      <c r="G20" s="9">
        <f>E20*0.82</f>
        <v>0.1353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 t="s">
        <v>65</v>
      </c>
      <c r="D3" t="s" s="12">
        <v>66</v>
      </c>
      <c r="E3" t="s" s="12"/>
      <c r="F3" t="s">
        <v>67</v>
      </c>
    </row>
    <row r="4">
      <c r="A4" t="s">
        <v>61</v>
      </c>
      <c r="B4">
        <v>3</v>
      </c>
      <c r="C4"/>
      <c r="D4" t="s" s="12">
        <v>68</v>
      </c>
      <c r="E4" t="s" s="12"/>
      <c r="F4" t="s">
        <v>69</v>
      </c>
    </row>
    <row r="5">
      <c r="A5" t="s">
        <v>61</v>
      </c>
      <c r="B5">
        <v>4</v>
      </c>
      <c r="C5"/>
      <c r="D5" t="s" s="12">
        <v>70</v>
      </c>
      <c r="E5" t="s" s="12"/>
      <c r="F5" t="s">
        <v>71</v>
      </c>
    </row>
    <row r="6">
      <c r="A6" t="s">
        <v>61</v>
      </c>
      <c r="B6">
        <v>5</v>
      </c>
      <c r="C6"/>
      <c r="D6" t="s" s="12">
        <v>72</v>
      </c>
      <c r="E6" t="s" s="12"/>
      <c r="F6"/>
    </row>
    <row r="7">
      <c r="A7" t="s">
        <v>61</v>
      </c>
      <c r="B7">
        <v>6</v>
      </c>
      <c r="C7" t="s">
        <v>73</v>
      </c>
      <c r="D7" t="s" s="12">
        <v>74</v>
      </c>
      <c r="E7" t="s" s="12"/>
      <c r="F7"/>
    </row>
    <row r="8">
      <c r="A8" t="s">
        <v>75</v>
      </c>
      <c r="B8">
        <v>1</v>
      </c>
      <c r="C8" t="s">
        <v>76</v>
      </c>
      <c r="D8" t="s" s="12">
        <v>77</v>
      </c>
      <c r="E8" t="s" s="12"/>
      <c r="F8" t="s">
        <v>78</v>
      </c>
    </row>
    <row r="9">
      <c r="A9" t="s">
        <v>75</v>
      </c>
      <c r="B9">
        <v>2</v>
      </c>
      <c r="C9" t="s">
        <v>79</v>
      </c>
      <c r="D9" t="s" s="12">
        <v>80</v>
      </c>
      <c r="E9" t="s" s="12">
        <v>81</v>
      </c>
      <c r="F9" t="s">
        <v>82</v>
      </c>
    </row>
    <row r="10">
      <c r="A10" t="s">
        <v>75</v>
      </c>
      <c r="B10">
        <v>3</v>
      </c>
      <c r="C10" t="s">
        <v>83</v>
      </c>
      <c r="D10" t="s" s="12">
        <v>84</v>
      </c>
      <c r="E10" t="s" s="12"/>
      <c r="F10" t="s">
        <v>85</v>
      </c>
    </row>
    <row r="11">
      <c r="A11" t="s">
        <v>75</v>
      </c>
      <c r="B11">
        <v>4</v>
      </c>
      <c r="C11" t="s">
        <v>86</v>
      </c>
      <c r="D11" t="s" s="12">
        <v>87</v>
      </c>
      <c r="E11" t="s" s="12"/>
      <c r="F11" t="s">
        <v>88</v>
      </c>
    </row>
    <row r="12">
      <c r="A12" t="s">
        <v>75</v>
      </c>
      <c r="B12">
        <v>5</v>
      </c>
      <c r="C12" t="s">
        <v>89</v>
      </c>
      <c r="D12" t="s" s="12">
        <v>90</v>
      </c>
      <c r="E12" t="s" s="12">
        <v>91</v>
      </c>
      <c r="F12" t="s">
        <v>85</v>
      </c>
    </row>
    <row r="13">
      <c r="A13" t="s">
        <v>92</v>
      </c>
      <c r="B13">
        <v>1</v>
      </c>
      <c r="C13" t="s">
        <v>93</v>
      </c>
      <c r="D13" t="s" s="12">
        <v>94</v>
      </c>
      <c r="E13" t="s" s="12">
        <v>95</v>
      </c>
      <c r="F13" t="s">
        <v>71</v>
      </c>
    </row>
    <row r="14">
      <c r="A14" t="s">
        <v>92</v>
      </c>
      <c r="B14">
        <v>2</v>
      </c>
      <c r="C14" t="s">
        <v>93</v>
      </c>
      <c r="D14" t="s" s="12">
        <v>96</v>
      </c>
      <c r="E14" t="s" s="12"/>
      <c r="F14"/>
    </row>
    <row r="15">
      <c r="A15" t="s">
        <v>92</v>
      </c>
      <c r="B15">
        <v>3</v>
      </c>
      <c r="C15" t="s">
        <v>79</v>
      </c>
      <c r="D15" t="s" s="12">
        <v>97</v>
      </c>
      <c r="E15" t="s" s="12"/>
      <c r="F15"/>
    </row>
    <row r="16">
      <c r="A16" t="s">
        <v>92</v>
      </c>
      <c r="B16">
        <v>4</v>
      </c>
      <c r="C16" t="s">
        <v>93</v>
      </c>
      <c r="D16" t="s" s="12">
        <v>98</v>
      </c>
      <c r="E16" t="s" s="12">
        <v>99</v>
      </c>
      <c r="F16" t="s">
        <v>100</v>
      </c>
    </row>
    <row r="17">
      <c r="A17" t="s">
        <v>101</v>
      </c>
      <c r="B17">
        <v>1</v>
      </c>
      <c r="C17" t="s">
        <v>93</v>
      </c>
      <c r="D17" t="s" s="12">
        <v>102</v>
      </c>
      <c r="E17" t="s" s="12">
        <v>95</v>
      </c>
      <c r="F17" t="s">
        <v>71</v>
      </c>
    </row>
    <row r="18">
      <c r="A18" t="s">
        <v>101</v>
      </c>
      <c r="B18">
        <v>2</v>
      </c>
      <c r="C18" t="s">
        <v>79</v>
      </c>
      <c r="D18" t="s" s="12">
        <v>103</v>
      </c>
      <c r="E18" t="s" s="12"/>
      <c r="F18"/>
    </row>
    <row r="19">
      <c r="A19" t="s">
        <v>101</v>
      </c>
      <c r="B19">
        <v>3</v>
      </c>
      <c r="C19" t="s">
        <v>104</v>
      </c>
      <c r="D19" t="s" s="12">
        <v>105</v>
      </c>
      <c r="E19" t="s" s="12">
        <v>106</v>
      </c>
      <c r="F19" t="s">
        <v>107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108</v>
      </c>
      <c r="B1" t="s" s="7">
        <v>109</v>
      </c>
      <c r="C1" t="s" s="7">
        <v>110</v>
      </c>
      <c r="D1" t="s" s="7">
        <v>111</v>
      </c>
      <c r="E1" t="s" s="7">
        <v>10</v>
      </c>
    </row>
    <row r="2">
      <c r="A2">
        <v>0</v>
      </c>
      <c r="B2" t="s">
        <v>61</v>
      </c>
      <c r="C2" t="s">
        <v>112</v>
      </c>
      <c r="D2" s="6">
        <f>'Besoins'!$B$2*0.4</f>
        <v>0.4</v>
      </c>
      <c r="E2" t="s">
        <v>3</v>
      </c>
    </row>
    <row r="3">
      <c r="A3">
        <v>1</v>
      </c>
      <c r="B3" t="s">
        <v>113</v>
      </c>
      <c r="C3" t="s">
        <v>114</v>
      </c>
      <c r="D3" s="6">
        <f>'Besoins'!$B$2*2</f>
        <v>2</v>
      </c>
      <c r="E3" t="s">
        <v>15</v>
      </c>
    </row>
    <row r="4">
      <c r="A4">
        <v>1</v>
      </c>
      <c r="B4" t="s">
        <v>115</v>
      </c>
      <c r="C4" t="s">
        <v>116</v>
      </c>
      <c r="D4" s="6">
        <f>'Besoins'!$B$2*0.25</f>
        <v>0.25</v>
      </c>
      <c r="E4" t="s">
        <v>19</v>
      </c>
    </row>
    <row r="5">
      <c r="A5">
        <v>1</v>
      </c>
      <c r="B5" t="s">
        <v>117</v>
      </c>
      <c r="C5" t="s">
        <v>116</v>
      </c>
      <c r="D5" s="6">
        <f>'Besoins'!$B$2*0.04</f>
        <v>0.04</v>
      </c>
      <c r="E5" t="s">
        <v>3</v>
      </c>
    </row>
    <row r="6">
      <c r="A6">
        <v>1</v>
      </c>
      <c r="B6" t="s">
        <v>118</v>
      </c>
      <c r="C6" t="s">
        <v>116</v>
      </c>
      <c r="D6" s="6">
        <f>'Besoins'!$B$2*0.03</f>
        <v>0.03</v>
      </c>
      <c r="E6" t="s">
        <v>3</v>
      </c>
    </row>
    <row r="7">
      <c r="A7">
        <v>1</v>
      </c>
      <c r="B7" t="s">
        <v>119</v>
      </c>
      <c r="C7" t="s">
        <v>112</v>
      </c>
      <c r="D7" s="6">
        <f>'Besoins'!$B$2*0.2</f>
        <v>0.2</v>
      </c>
      <c r="E7" t="s">
        <v>3</v>
      </c>
    </row>
    <row r="8">
      <c r="A8">
        <v>2</v>
      </c>
      <c r="B8" t="s">
        <v>120</v>
      </c>
      <c r="C8" t="s">
        <v>116</v>
      </c>
      <c r="D8" s="6">
        <f>'Besoins'!$B$2*0.1</f>
        <v>0.1</v>
      </c>
      <c r="E8" t="s">
        <v>3</v>
      </c>
    </row>
    <row r="9">
      <c r="A9">
        <v>2</v>
      </c>
      <c r="B9" t="s">
        <v>121</v>
      </c>
      <c r="C9" t="s">
        <v>116</v>
      </c>
      <c r="D9" s="6">
        <f>'Besoins'!$B$2*0.064</f>
        <v>0.064</v>
      </c>
      <c r="E9" t="s">
        <v>19</v>
      </c>
    </row>
    <row r="10">
      <c r="A10">
        <v>2</v>
      </c>
      <c r="B10" t="s">
        <v>122</v>
      </c>
      <c r="C10" t="s">
        <v>112</v>
      </c>
      <c r="D10" s="6">
        <f>'Besoins'!$B$2*0.04</f>
        <v>0.04</v>
      </c>
      <c r="E10" t="s">
        <v>3</v>
      </c>
    </row>
    <row r="11">
      <c r="A11">
        <v>3</v>
      </c>
      <c r="B11" t="s">
        <v>123</v>
      </c>
      <c r="C11" t="s">
        <v>112</v>
      </c>
      <c r="D11" s="6">
        <f>'Besoins'!$B$2*0.008</f>
        <v>0.008</v>
      </c>
      <c r="E11" t="s">
        <v>3</v>
      </c>
    </row>
    <row r="12">
      <c r="A12">
        <v>4</v>
      </c>
      <c r="B12" t="s">
        <v>124</v>
      </c>
      <c r="C12" t="s">
        <v>116</v>
      </c>
      <c r="D12" s="6">
        <f>'Besoins'!$B$2*0.0002105263</f>
        <v>0.000211</v>
      </c>
      <c r="E12" t="s">
        <v>3</v>
      </c>
    </row>
    <row r="13">
      <c r="A13">
        <v>4</v>
      </c>
      <c r="B13" t="s">
        <v>125</v>
      </c>
      <c r="C13" t="s">
        <v>116</v>
      </c>
      <c r="D13" s="6">
        <f>'Besoins'!$B$2*0.0042105263</f>
        <v>0.004211</v>
      </c>
      <c r="E13" t="s">
        <v>19</v>
      </c>
    </row>
    <row r="14">
      <c r="A14">
        <v>4</v>
      </c>
      <c r="B14" t="s">
        <v>126</v>
      </c>
      <c r="C14" t="s">
        <v>116</v>
      </c>
      <c r="D14" s="6">
        <f>'Besoins'!$B$2*0.0035789474</f>
        <v>0.003579</v>
      </c>
      <c r="E14" t="s">
        <v>3</v>
      </c>
    </row>
    <row r="15">
      <c r="A15">
        <v>3</v>
      </c>
      <c r="B15" t="s">
        <v>127</v>
      </c>
      <c r="C15" t="s">
        <v>116</v>
      </c>
      <c r="D15" s="6">
        <f>'Besoins'!$B$2*0.016</f>
        <v>0.016</v>
      </c>
      <c r="E15" t="s">
        <v>19</v>
      </c>
    </row>
    <row r="16">
      <c r="A16">
        <v>3</v>
      </c>
      <c r="B16" t="s">
        <v>128</v>
      </c>
      <c r="C16" t="s">
        <v>116</v>
      </c>
      <c r="D16" s="6">
        <f>'Besoins'!$B$2*0.016</f>
        <v>0.016</v>
      </c>
      <c r="E16" t="s">
        <v>3</v>
      </c>
    </row>
    <row r="17">
      <c r="A17">
        <v>2</v>
      </c>
      <c r="B17" t="s">
        <v>129</v>
      </c>
      <c r="C17" t="s">
        <v>116</v>
      </c>
      <c r="D17" s="6">
        <f>'Besoins'!$B$2*0.0022</f>
        <v>0.0022</v>
      </c>
      <c r="E17" t="s">
        <v>3</v>
      </c>
    </row>
    <row r="18">
      <c r="A18">
        <v>1</v>
      </c>
      <c r="B18" t="s">
        <v>130</v>
      </c>
      <c r="C18" t="s">
        <v>116</v>
      </c>
      <c r="D18" s="6">
        <f>'Besoins'!$B$2*0.015</f>
        <v>0.015</v>
      </c>
      <c r="E18" t="s">
        <v>3</v>
      </c>
    </row>
    <row r="19">
      <c r="A19">
        <v>1</v>
      </c>
      <c r="B19" t="s">
        <v>117</v>
      </c>
      <c r="C19" t="s">
        <v>116</v>
      </c>
      <c r="D19" s="6">
        <f>'Besoins'!$B$2*0.125</f>
        <v>0.125</v>
      </c>
      <c r="E19" t="s">
        <v>3</v>
      </c>
    </row>
    <row r="20">
      <c r="A20">
        <v>1</v>
      </c>
      <c r="B20" t="s">
        <v>131</v>
      </c>
      <c r="C20" t="s">
        <v>116</v>
      </c>
      <c r="D20" s="6">
        <f>'Besoins'!$B$2*0.055</f>
        <v>0.055</v>
      </c>
      <c r="E20" t="s">
        <v>19</v>
      </c>
    </row>
    <row r="21">
      <c r="A21">
        <v>1</v>
      </c>
      <c r="B21" t="s">
        <v>118</v>
      </c>
      <c r="C21" t="s">
        <v>116</v>
      </c>
      <c r="D21" s="6">
        <f>'Besoins'!$B$2*0.25</f>
        <v>0.25</v>
      </c>
      <c r="E21" t="s">
        <v>3</v>
      </c>
    </row>
    <row r="22">
      <c r="A22">
        <v>1</v>
      </c>
      <c r="B22" t="s">
        <v>130</v>
      </c>
      <c r="C22" t="s">
        <v>116</v>
      </c>
      <c r="D22" s="6">
        <f>'Besoins'!$B$2*0.04</f>
        <v>0.04</v>
      </c>
      <c r="E22" t="s">
        <v>3</v>
      </c>
    </row>
    <row r="23">
      <c r="A23">
        <v>1</v>
      </c>
      <c r="B23" t="s">
        <v>132</v>
      </c>
      <c r="C23" t="s">
        <v>116</v>
      </c>
      <c r="D23" s="6">
        <f>'Besoins'!$B$2*0.006</f>
        <v>0.006</v>
      </c>
      <c r="E23" t="s">
        <v>3</v>
      </c>
    </row>
    <row r="24">
      <c r="A24">
        <v>1</v>
      </c>
      <c r="B24" t="s">
        <v>133</v>
      </c>
      <c r="C24" t="s">
        <v>116</v>
      </c>
      <c r="D24" s="6">
        <f>'Besoins'!$B$2*0.15</f>
        <v>0.15</v>
      </c>
      <c r="E24" t="s">
        <v>3</v>
      </c>
    </row>
    <row r="25">
      <c r="A25">
        <v>1</v>
      </c>
      <c r="B25" t="s">
        <v>134</v>
      </c>
      <c r="C25" t="s">
        <v>116</v>
      </c>
      <c r="D25" s="6">
        <f>'Besoins'!$B$2*0.08</f>
        <v>0.08</v>
      </c>
      <c r="E25" t="s">
        <v>3</v>
      </c>
    </row>
    <row r="26">
      <c r="A26">
        <v>1</v>
      </c>
      <c r="B26" t="s">
        <v>135</v>
      </c>
      <c r="C26" t="s">
        <v>116</v>
      </c>
      <c r="D26" s="6">
        <f>'Besoins'!$B$2*0.01</f>
        <v>0.01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136</v>
      </c>
      <c r="B1"/>
      <c r="C1"/>
      <c r="D1"/>
    </row>
    <row r="2">
      <c r="A2" t="str" s="13">
        <f>"FER-PAINPERDU · BOU.PAINS_VIENNOIS · référence : "&amp;Besoins!B3&amp;" "&amp;Besoins!C3&amp;" · multiplicateur réglable sur la feuille ""Besoins"""</f>
        <v>FER-PAINPERDU · BOU.PAINS_VIENNOIS · référence : 0,4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137</v>
      </c>
      <c r="B4"/>
      <c r="C4"/>
      <c r="D4"/>
    </row>
    <row r="5">
      <c r="A5" t="s" s="15">
        <v>138</v>
      </c>
      <c r="B5" t="str" s="12">
        <f>"[MÉLANGER] "&amp;Procedure!D2</f>
        <v>[MÉLANGER] Mélangez au fouet œufs, lait, sucre et zestes d'orange.</v>
      </c>
      <c r="C5"/>
      <c r="D5"/>
    </row>
    <row r="6">
      <c r="A6"/>
      <c r="B6" t="s">
        <v>139</v>
      </c>
      <c r="C6" s="6">
        <f>'Besoins'!$B$2*2</f>
        <v>2</v>
      </c>
      <c r="D6" t="s">
        <v>15</v>
      </c>
    </row>
    <row r="7">
      <c r="A7"/>
      <c r="B7" t="str">
        <f>Besoins!B17</f>
        <v>Lait entier UHT 3,5% MG brique 1L</v>
      </c>
      <c r="C7" s="6">
        <f>Besoins!E17</f>
        <v>0.25</v>
      </c>
      <c r="D7" t="str">
        <f>Besoins!F17</f>
        <v>lt</v>
      </c>
    </row>
    <row r="8">
      <c r="A8"/>
      <c r="B8" t="s">
        <v>140</v>
      </c>
      <c r="C8" s="6">
        <f>'Besoins'!$B$2*0.04</f>
        <v>0.04</v>
      </c>
      <c r="D8" t="s">
        <v>3</v>
      </c>
    </row>
    <row r="9">
      <c r="A9"/>
      <c r="B9" t="s">
        <v>141</v>
      </c>
      <c r="C9" s="6">
        <f>'Besoins'!$B$2*0.03</f>
        <v>0.03</v>
      </c>
      <c r="D9" t="s">
        <v>3</v>
      </c>
    </row>
    <row r="10">
      <c r="A10" t="s" s="15">
        <v>142</v>
      </c>
      <c r="B10" t="str" s="12">
        <f>"[PUNCHER] "&amp;Procedure!D3</f>
        <v>[PUNCHER] Imbibez les tranches de pain des deux côtés, égouttez, poêlez au beurre à température moyenne.</v>
      </c>
      <c r="C10"/>
      <c r="D10"/>
    </row>
    <row r="11">
      <c r="A11"/>
      <c r="B11" t="s">
        <v>143</v>
      </c>
      <c r="C11" s="6">
        <f>'Besoins'!$B$2*0.2</f>
        <v>0.2</v>
      </c>
      <c r="D11" t="s">
        <v>3</v>
      </c>
    </row>
    <row r="12">
      <c r="A12"/>
      <c r="B12" t="s">
        <v>144</v>
      </c>
      <c r="C12" s="6">
        <f>'Besoins'!$B$2*0.015</f>
        <v>0.015</v>
      </c>
      <c r="D12" t="s">
        <v>3</v>
      </c>
    </row>
    <row r="13">
      <c r="A13" t="s" s="15">
        <v>145</v>
      </c>
      <c r="B13" t="str" s="12">
        <f>Procedure!D4</f>
        <v>Sauce suzette : cuisez le sucre et l'eau en caramel brun.</v>
      </c>
      <c r="C13"/>
      <c r="D13"/>
    </row>
    <row r="14">
      <c r="A14"/>
      <c r="B14" t="s">
        <v>140</v>
      </c>
      <c r="C14" s="6">
        <f>'Besoins'!$B$2*0.125</f>
        <v>0.125</v>
      </c>
      <c r="D14" t="s">
        <v>3</v>
      </c>
    </row>
    <row r="15">
      <c r="A15"/>
      <c r="B15" t="s">
        <v>146</v>
      </c>
      <c r="C15" s="6">
        <f>'Besoins'!$B$2*0.055</f>
        <v>0.055</v>
      </c>
      <c r="D15" t="s">
        <v>19</v>
      </c>
    </row>
    <row r="16">
      <c r="A16" t="s" s="15">
        <v>147</v>
      </c>
      <c r="B16" t="str" s="12">
        <f>Procedure!D5</f>
        <v>Jus d'orange pour stopper la cuisson, ajoutez le beurre, la fécule et le Grand Marnier, mélangez jusqu'à épaississement, refroidissez.</v>
      </c>
      <c r="C16"/>
      <c r="D16"/>
    </row>
    <row r="17">
      <c r="A17"/>
      <c r="B17" t="s">
        <v>141</v>
      </c>
      <c r="C17" s="6">
        <f>'Besoins'!$B$2*0.25</f>
        <v>0.25</v>
      </c>
      <c r="D17" t="s">
        <v>3</v>
      </c>
    </row>
    <row r="18">
      <c r="A18"/>
      <c r="B18" t="s">
        <v>144</v>
      </c>
      <c r="C18" s="6">
        <f>'Besoins'!$B$2*0.04</f>
        <v>0.04</v>
      </c>
      <c r="D18" t="s">
        <v>3</v>
      </c>
    </row>
    <row r="19">
      <c r="A19"/>
      <c r="B19" t="str">
        <f>Besoins!B12</f>
        <v>Amidon de maïs (Maïzena)</v>
      </c>
      <c r="C19" s="6">
        <f>Besoins!E12</f>
        <v>0.006</v>
      </c>
      <c r="D19" t="str">
        <f>Besoins!F12</f>
        <v>kg</v>
      </c>
    </row>
    <row r="20">
      <c r="A20" t="s" s="15">
        <v>148</v>
      </c>
      <c r="B20" t="str" s="12">
        <f>Procedure!D6</f>
        <v>Prélevez les suprêmes de pamplemousse et citron pelés à vif.</v>
      </c>
      <c r="C20"/>
      <c r="D20"/>
    </row>
    <row r="21">
      <c r="A21"/>
      <c r="B21" t="str">
        <f>Besoins!B9</f>
        <v>pamplemousses en quartiers</v>
      </c>
      <c r="C21" s="6">
        <f>Besoins!E9</f>
        <v>0.15</v>
      </c>
      <c r="D21" t="str">
        <f>Besoins!F9</f>
        <v>kg</v>
      </c>
    </row>
    <row r="22">
      <c r="A22"/>
      <c r="B22" t="str">
        <f>Besoins!B13</f>
        <v>Citron jaune frais (zeste/jus) — à réactualiser</v>
      </c>
      <c r="C22" s="6">
        <f>Besoins!E13</f>
        <v>0.08</v>
      </c>
      <c r="D22" t="str">
        <f>Besoins!F13</f>
        <v>kg</v>
      </c>
    </row>
    <row r="23">
      <c r="A23" t="s" s="15">
        <v>149</v>
      </c>
      <c r="B23" t="str" s="12">
        <f>"[DRESSER] "&amp;Procedure!D7</f>
        <v>[DRESSER] Dressez le pain perdu tiède, sauce suzette par-dessus, suprêmes d'agrumes, pistache facultative.</v>
      </c>
      <c r="C23"/>
      <c r="D23"/>
    </row>
    <row r="24">
      <c r="A24"/>
      <c r="B24" t="str">
        <f>Besoins!B15</f>
        <v>Pâte de pistache pure 100%</v>
      </c>
      <c r="C24" s="6">
        <f>Besoins!E15</f>
        <v>0.01</v>
      </c>
      <c r="D24" t="str">
        <f>Besoins!F15</f>
        <v>kg</v>
      </c>
    </row>
    <row r="25">
      <c r="A25"/>
      <c r="B25"/>
      <c r="C25"/>
      <c r="D25"/>
    </row>
    <row r="26">
      <c r="A26" t="s" s="14">
        <v>150</v>
      </c>
      <c r="B26"/>
      <c r="C26"/>
      <c r="D26"/>
    </row>
    <row r="27">
      <c r="A27" t="s" s="15">
        <v>138</v>
      </c>
      <c r="B27" t="str" s="12">
        <f>"[FRASER] "&amp;Procedure!D8</f>
        <v>[FRASER] Fraser farine (500g) et eau (320g) 3 min, puis autolyser.</v>
      </c>
      <c r="C27"/>
      <c r="D27"/>
    </row>
    <row r="28">
      <c r="A28"/>
      <c r="B28" t="s">
        <v>151</v>
      </c>
      <c r="C28" s="6">
        <f>'Besoins'!$B$2*0.1</f>
        <v>0.1</v>
      </c>
      <c r="D28" t="s">
        <v>3</v>
      </c>
    </row>
    <row r="29">
      <c r="A29"/>
      <c r="B29" t="s">
        <v>146</v>
      </c>
      <c r="C29" s="6">
        <f>'Besoins'!$B$2*0.064</f>
        <v>0.064</v>
      </c>
      <c r="D29" t="s">
        <v>19</v>
      </c>
    </row>
    <row r="30">
      <c r="A30" t="s" s="15">
        <v>142</v>
      </c>
      <c r="B30" t="str" s="12">
        <f>"[INCORPORER] "&amp;Procedure!D9</f>
        <v>[INCORPORER] Ajouter le levain (200g) en deux fois et le sel (11g), pétrir 8 min lent + 2 min moyen.</v>
      </c>
      <c r="C30"/>
      <c r="D30"/>
    </row>
    <row r="31">
      <c r="A31"/>
      <c r="B31" t="s">
        <v>152</v>
      </c>
      <c r="C31" s="6">
        <f>'Besoins'!$B$2*0.04</f>
        <v>0.04</v>
      </c>
      <c r="D31" t="s">
        <v>3</v>
      </c>
    </row>
    <row r="32">
      <c r="A32"/>
      <c r="B32" t="str">
        <f>Besoins!B18</f>
        <v>Sel fin de cuisine</v>
      </c>
      <c r="C32" s="6">
        <f>Besoins!E18</f>
        <v>0.0022</v>
      </c>
      <c r="D32" t="str">
        <f>Besoins!F18</f>
        <v>kg</v>
      </c>
    </row>
    <row r="33">
      <c r="A33"/>
      <c r="B33" t="str" s="16">
        <f>"ℹ "&amp;Procedure!E9</f>
        <v>ℹ</v>
      </c>
      <c r="C33"/>
      <c r="D33"/>
    </row>
    <row r="34">
      <c r="A34" t="s" s="15">
        <v>145</v>
      </c>
      <c r="B34" t="str" s="12">
        <f>"[POINTER] "&amp;Procedure!D10</f>
        <v>[POINTER] Pointer avec 3 rabats successifs espacés de 20 min, puis pointage final.</v>
      </c>
      <c r="C34"/>
      <c r="D34"/>
    </row>
    <row r="35">
      <c r="A35" t="s" s="15">
        <v>147</v>
      </c>
      <c r="B35" t="str" s="12">
        <f>"[DIVISER] "&amp;Procedure!D11</f>
        <v>[DIVISER] Diviser en 2 pâtons de 500g, replier les 4 côtés vers le centre, bouler légèrement, détendre.</v>
      </c>
      <c r="C35"/>
      <c r="D35"/>
    </row>
    <row r="36">
      <c r="A36" t="s" s="15">
        <v>148</v>
      </c>
      <c r="B36" t="str" s="12">
        <f>"[DÉGAZER] "&amp;Procedure!D12</f>
        <v>[DÉGAZER] Dégazer, remodeler, soudure vers le haut, apprêt, grigner en polka. Enfourner puis sécher porte ouverte.</v>
      </c>
      <c r="C36"/>
      <c r="D36"/>
    </row>
    <row r="37">
      <c r="A37"/>
      <c r="B37" t="str" s="16">
        <f>"ℹ "&amp;Procedure!E12</f>
        <v>ℹ</v>
      </c>
      <c r="C37"/>
      <c r="D37"/>
    </row>
    <row r="38">
      <c r="A38"/>
      <c r="B38"/>
      <c r="C38"/>
      <c r="D38"/>
    </row>
    <row r="39">
      <c r="A39" t="s" s="14">
        <v>153</v>
      </c>
      <c r="B39"/>
      <c r="C39"/>
      <c r="D39"/>
    </row>
    <row r="40">
      <c r="A40" t="s" s="15">
        <v>138</v>
      </c>
      <c r="B40" t="str" s="12">
        <f>"[VERSER] "&amp;Procedure!D13</f>
        <v>[VERSER] Verser l'eau (120g) à 45°C dans le bocal du levain, délayer légèrement à la maryse.</v>
      </c>
      <c r="C40"/>
      <c r="D40"/>
    </row>
    <row r="41">
      <c r="A41"/>
      <c r="B41" t="s">
        <v>146</v>
      </c>
      <c r="C41" s="6">
        <f>'Besoins'!$B$2*0.016</f>
        <v>0.016</v>
      </c>
      <c r="D41" t="s">
        <v>19</v>
      </c>
    </row>
    <row r="42">
      <c r="A42"/>
      <c r="B42" t="str" s="16">
        <f>"ℹ "&amp;Procedure!E13</f>
        <v>ℹ</v>
      </c>
      <c r="C42"/>
      <c r="D42"/>
    </row>
    <row r="43">
      <c r="A43" t="s" s="15">
        <v>142</v>
      </c>
      <c r="B43" t="str" s="12">
        <f>"[VERSER] "&amp;Procedure!D14</f>
        <v>[VERSER] Verser le levain tout point (60g) dans un saladier, fouetter jusqu'à petites bulles.</v>
      </c>
      <c r="C43"/>
      <c r="D43"/>
    </row>
    <row r="44">
      <c r="A44"/>
      <c r="B44" t="s">
        <v>154</v>
      </c>
      <c r="C44" s="6">
        <f>'Besoins'!$B$2*0.008</f>
        <v>0.008</v>
      </c>
      <c r="D44" t="s">
        <v>3</v>
      </c>
    </row>
    <row r="45">
      <c r="A45" t="s" s="15">
        <v>145</v>
      </c>
      <c r="B45" t="str" s="12">
        <f>"[INCORPORER] "&amp;Procedure!D15</f>
        <v>[INCORPORER] Ajouter la farine de tradition T65 (120g), mélanger au fouet.</v>
      </c>
      <c r="C45"/>
      <c r="D45"/>
    </row>
    <row r="46">
      <c r="A46"/>
      <c r="B46" t="s">
        <v>151</v>
      </c>
      <c r="C46" s="6">
        <f>'Besoins'!$B$2*0.016</f>
        <v>0.016</v>
      </c>
      <c r="D46" t="s">
        <v>3</v>
      </c>
    </row>
    <row r="47">
      <c r="A47" t="s" s="15">
        <v>147</v>
      </c>
      <c r="B47" t="str" s="12">
        <f>"[VERSER] "&amp;Procedure!D16</f>
        <v>[VERSER] Verser dans un bocal propre, réserver au chaud jusqu'à tripler de volume, grosses bulles, début de crevasses.</v>
      </c>
      <c r="C47"/>
      <c r="D47"/>
    </row>
    <row r="48">
      <c r="A48"/>
      <c r="B48" t="str" s="16">
        <f>"ℹ "&amp;Procedure!E16</f>
        <v>ℹ</v>
      </c>
      <c r="C48"/>
      <c r="D48"/>
    </row>
    <row r="49">
      <c r="A49"/>
      <c r="B49"/>
      <c r="C49"/>
      <c r="D49"/>
    </row>
    <row r="50">
      <c r="A50" t="s" s="14">
        <v>155</v>
      </c>
      <c r="B50"/>
      <c r="C50"/>
      <c r="D50"/>
    </row>
    <row r="51">
      <c r="A51" t="s" s="15">
        <v>138</v>
      </c>
      <c r="B51" t="str" s="12">
        <f>"[VERSER] "&amp;Procedure!D17</f>
        <v>[VERSER] Dans un saladier, verser le miel (5g) et l'eau (100g) à 45°C, mélanger pour dissoudre.</v>
      </c>
      <c r="C51"/>
      <c r="D51"/>
    </row>
    <row r="52">
      <c r="A52"/>
      <c r="B52" t="str">
        <f>Besoins!B19</f>
        <v>Miel toutes fleurs vrac</v>
      </c>
      <c r="C52" s="6">
        <f>Besoins!E19</f>
        <v>0.000211</v>
      </c>
      <c r="D52" t="str">
        <f>Besoins!F19</f>
        <v>kg</v>
      </c>
    </row>
    <row r="53">
      <c r="A53"/>
      <c r="B53" t="s">
        <v>146</v>
      </c>
      <c r="C53" s="6">
        <f>'Besoins'!$B$2*0.0042105263</f>
        <v>0.004211</v>
      </c>
      <c r="D53" t="s">
        <v>19</v>
      </c>
    </row>
    <row r="54">
      <c r="A54"/>
      <c r="B54" t="str" s="16">
        <f>"ℹ "&amp;Procedure!E17</f>
        <v>ℹ</v>
      </c>
      <c r="C54"/>
      <c r="D54"/>
    </row>
    <row r="55">
      <c r="A55" t="s" s="15">
        <v>142</v>
      </c>
      <c r="B55" t="str" s="12">
        <f>"[INCORPORER] "&amp;Procedure!D18</f>
        <v>[INCORPORER] Incorporer la farine de seigle (85g) au fouet.</v>
      </c>
      <c r="C55"/>
      <c r="D55"/>
    </row>
    <row r="56">
      <c r="A56"/>
      <c r="B56" t="str">
        <f>Besoins!B10</f>
        <v>Farine de seigle T130</v>
      </c>
      <c r="C56" s="6">
        <f>Besoins!E10</f>
        <v>0.003579</v>
      </c>
      <c r="D56" t="str">
        <f>Besoins!F10</f>
        <v>kg</v>
      </c>
    </row>
    <row r="57">
      <c r="A57" t="s" s="15">
        <v>145</v>
      </c>
      <c r="B57" t="str" s="12">
        <f>"[METTRE] "&amp;Procedure!D19</f>
        <v>[METTRE] Mettre dans un bocal propre, réserver au chaud jusqu'à odeur marquée et grosses bulles, texture façon mousse au chocolat.</v>
      </c>
      <c r="C57"/>
      <c r="D57"/>
    </row>
    <row r="58">
      <c r="A58"/>
      <c r="B58" t="str" s="16">
        <f>"ℹ "&amp;Procedure!E19</f>
        <v>ℹ</v>
      </c>
      <c r="C58"/>
      <c r="D58"/>
    </row>
    <row r="59">
      <c r="A59"/>
      <c r="B59"/>
      <c r="C59"/>
      <c r="D59"/>
    </row>
    <row r="60">
      <c r="A60" t="s" s="17">
        <v>156</v>
      </c>
      <c r="B60"/>
      <c r="C60"/>
      <c r="D60"/>
    </row>
  </sheetData>
  <sheetProtection sheet="1"/>
  <mergeCells count="31">
    <mergeCell ref="A1:D1"/>
    <mergeCell ref="A2:D2"/>
    <mergeCell ref="A4:D4"/>
    <mergeCell ref="B5:D5"/>
    <mergeCell ref="B10:D10"/>
    <mergeCell ref="B13:D13"/>
    <mergeCell ref="B16:D16"/>
    <mergeCell ref="B20:D20"/>
    <mergeCell ref="B23:D23"/>
    <mergeCell ref="A26:D26"/>
    <mergeCell ref="B27:D27"/>
    <mergeCell ref="B30:D30"/>
    <mergeCell ref="B33:D33"/>
    <mergeCell ref="B34:D34"/>
    <mergeCell ref="B35:D35"/>
    <mergeCell ref="B36:D36"/>
    <mergeCell ref="B37:D37"/>
    <mergeCell ref="A39:D39"/>
    <mergeCell ref="B40:D40"/>
    <mergeCell ref="B42:D42"/>
    <mergeCell ref="B43:D43"/>
    <mergeCell ref="B45:D45"/>
    <mergeCell ref="B47:D47"/>
    <mergeCell ref="B48:D48"/>
    <mergeCell ref="A50:D50"/>
    <mergeCell ref="B51:D51"/>
    <mergeCell ref="B54:D54"/>
    <mergeCell ref="B55:D55"/>
    <mergeCell ref="B57:D57"/>
    <mergeCell ref="B58:D58"/>
    <mergeCell ref="A60:D6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2026-08-01T02:02:46Z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2026-08-01T02:02:46Z</dcterms:modified>
  <cp:revision>1</cp:revision>
</cp:coreProperties>
</file>