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<sst xmlns="http://schemas.openxmlformats.org/spreadsheetml/2006/main" count="98" uniqueCount="98">
  <si>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</si>
  <si>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</si>
  <si>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</si>
  <si>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</si>
  <si>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</si>
  <si>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</si>
  <si>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</si>
  <si>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</si>
  <si>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</si>
  <si>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</si>
  <si>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</si>
  <si>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</si>
  <si>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</si>
  <si>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</si>
  <si>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</si>
  <si>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</si>
  <si>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</si>
  <si>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</si>
  <si>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</si>
  <si>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</si>
  <si>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</si>
  <si>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</si>
  <si>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</si>
  <si>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</si>
  <si>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</si>
  <si>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</si>
  <si>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</si>
  <si>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</si>
  <si>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</si>
  <si>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</si>
  <si>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</si>
  <si>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</si>
  <si>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</si>
  <si>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</si>
  <si>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</si>
  <si>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</si>
  <si>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</si>
  <si>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</si>
  <si>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</si>
  <si>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</si>
  <si>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</si>
  <si>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</si>
  <si>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</si>
  <si>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</si>
  <si>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</si>
  <si>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</si>
  <si>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</si>
  <si>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</si>
  <si>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 (Ferrandi)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</si>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</sst>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0.51</v>
      </c>
      <c r="C3" t="s" s="5">
        <v>3</v>
      </c>
      <c r="D3"/>
      <c r="E3"/>
      <c r="F3"/>
    </row>
    <row r="4">
      <c r="A4" t="s">
        <v>4</v>
      </c>
      <c r="B4" s="6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1.091</v>
      </c>
      <c r="E7" s="6">
        <f>D7*$B$2</f>
        <v>1.091</v>
      </c>
      <c r="F7" t="s">
        <v>15</v>
      </c>
      <c r="G7" s="9">
        <f>E7*0.27</f>
        <v>0.29457</v>
      </c>
    </row>
    <row r="8">
      <c r="A8" t="s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3</v>
      </c>
      <c r="G8" s="9">
        <f>E8*5.5</f>
        <v>0.33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E9*0.82</f>
        <v>0.205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E10*1.2</f>
        <v>1.2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3</v>
      </c>
      <c r="G11" s="9">
        <f>E11*5.2</f>
        <v>0.26</v>
      </c>
    </row>
    <row r="12">
      <c r="A12" t="s">
        <v>29</v>
      </c>
      <c r="B12" t="s">
        <v>30</v>
      </c>
      <c r="C12" t="s">
        <v>31</v>
      </c>
      <c r="D12" s="4">
        <v>0.075</v>
      </c>
      <c r="E12" s="6">
        <f>D12*$B$2</f>
        <v>0.075</v>
      </c>
      <c r="F12" t="s">
        <v>25</v>
      </c>
      <c r="G12" s="9">
        <f>E12*1.05</f>
        <v>0.07875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3</v>
      </c>
      <c r="G13" s="9">
        <f>E13*2.2</f>
        <v>0.11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3</v>
      </c>
      <c r="G15" s="9">
        <f>E15*0.82</f>
        <v>0.041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/>
      <c r="F3" t="s">
        <v>51</v>
      </c>
    </row>
    <row r="4">
      <c r="A4" t="s">
        <v>48</v>
      </c>
      <c r="B4">
        <v>3</v>
      </c>
      <c r="C4" t="s">
        <v>54</v>
      </c>
      <c r="D4" t="s" s="12">
        <v>55</v>
      </c>
      <c r="E4" t="s" s="12">
        <v>56</v>
      </c>
      <c r="F4" t="s">
        <v>51</v>
      </c>
    </row>
    <row r="5">
      <c r="A5" t="s">
        <v>48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48</v>
      </c>
      <c r="B6">
        <v>5</v>
      </c>
      <c r="C6" t="s">
        <v>60</v>
      </c>
      <c r="D6" t="s" s="12">
        <v>61</v>
      </c>
      <c r="E6" t="s" s="12"/>
      <c r="F6" t="s">
        <v>59</v>
      </c>
    </row>
    <row r="7">
      <c r="A7" t="s">
        <v>48</v>
      </c>
      <c r="B7">
        <v>6</v>
      </c>
      <c r="C7"/>
      <c r="D7" t="s" s="12">
        <v>62</v>
      </c>
      <c r="E7" t="s" s="12"/>
      <c r="F7"/>
    </row>
    <row r="8">
      <c r="A8" t="s">
        <v>48</v>
      </c>
      <c r="B8">
        <v>7</v>
      </c>
      <c r="C8" t="s">
        <v>63</v>
      </c>
      <c r="D8" t="s" s="12">
        <v>64</v>
      </c>
      <c r="E8" t="s" s="12"/>
      <c r="F8" t="s">
        <v>59</v>
      </c>
    </row>
    <row r="9">
      <c r="A9" t="s">
        <v>48</v>
      </c>
      <c r="B9">
        <v>8</v>
      </c>
      <c r="C9" t="s">
        <v>65</v>
      </c>
      <c r="D9" t="s" s="12">
        <v>66</v>
      </c>
      <c r="E9" t="s" s="12">
        <v>67</v>
      </c>
      <c r="F9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48</v>
      </c>
      <c r="C2" t="s">
        <v>73</v>
      </c>
      <c r="D2" s="6">
        <f>'Besoins'!$B$2*0.51</f>
        <v>0.51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'Besoins'!$B$2*0.25</f>
        <v>0.25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'Besoins'!$B$2*1.091</f>
        <v>1.091</v>
      </c>
      <c r="E4" t="s">
        <v>15</v>
      </c>
    </row>
    <row r="5">
      <c r="A5">
        <v>1</v>
      </c>
      <c r="B5" t="s">
        <v>78</v>
      </c>
      <c r="C5" t="s">
        <v>75</v>
      </c>
      <c r="D5" s="6">
        <f>'Besoins'!$B$2*0.075</f>
        <v>0.075</v>
      </c>
      <c r="E5" t="s">
        <v>25</v>
      </c>
    </row>
    <row r="6">
      <c r="A6">
        <v>1</v>
      </c>
      <c r="B6" t="s">
        <v>79</v>
      </c>
      <c r="C6" t="s">
        <v>75</v>
      </c>
      <c r="D6" s="6">
        <f>'Besoins'!$B$2*0.02</f>
        <v>0.02</v>
      </c>
      <c r="E6" t="s">
        <v>3</v>
      </c>
    </row>
    <row r="7">
      <c r="A7">
        <v>1</v>
      </c>
      <c r="B7" t="s">
        <v>80</v>
      </c>
      <c r="C7" t="s">
        <v>75</v>
      </c>
      <c r="D7" s="6">
        <f>'Besoins'!$B$2*0.05</f>
        <v>0.05</v>
      </c>
      <c r="E7" t="s">
        <v>3</v>
      </c>
    </row>
    <row r="8">
      <c r="A8">
        <v>1</v>
      </c>
      <c r="B8" t="s">
        <v>81</v>
      </c>
      <c r="C8" t="s">
        <v>75</v>
      </c>
      <c r="D8" s="6">
        <f>'Besoins'!$B$2*0.005</f>
        <v>0.005</v>
      </c>
      <c r="E8" t="s">
        <v>3</v>
      </c>
    </row>
    <row r="9">
      <c r="A9">
        <v>1</v>
      </c>
      <c r="B9" t="s">
        <v>82</v>
      </c>
      <c r="C9" t="s">
        <v>75</v>
      </c>
      <c r="D9" s="6">
        <f>'Besoins'!$B$2*0.05</f>
        <v>0.05</v>
      </c>
      <c r="E9" t="s">
        <v>3</v>
      </c>
    </row>
    <row r="10">
      <c r="A10">
        <v>1</v>
      </c>
      <c r="B10" t="s">
        <v>83</v>
      </c>
      <c r="C10" t="s">
        <v>75</v>
      </c>
      <c r="D10" s="6">
        <f>'Besoins'!$B$2*0.06</f>
        <v>0.06</v>
      </c>
      <c r="E10" t="s">
        <v>3</v>
      </c>
    </row>
    <row r="11">
      <c r="A11">
        <v>1</v>
      </c>
      <c r="B11" t="s">
        <v>84</v>
      </c>
      <c r="C11" t="s">
        <v>75</v>
      </c>
      <c r="D11" s="6">
        <f>'Besoins'!$B$2*1</f>
        <v>1</v>
      </c>
      <c r="E11" t="s">
        <v>25</v>
      </c>
    </row>
    <row r="12">
      <c r="A12">
        <v>1</v>
      </c>
      <c r="B12" t="s">
        <v>79</v>
      </c>
      <c r="C12" t="s">
        <v>75</v>
      </c>
      <c r="D12" s="6">
        <f>'Besoins'!$B$2*0.03</f>
        <v>0.03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6">
        <f>Besoins!E9</f>
        <v>0.25</v>
      </c>
      <c r="D6" t="str">
        <f>Besoins!F9</f>
        <v>kg</v>
      </c>
    </row>
    <row r="7">
      <c r="A7"/>
      <c r="B7" t="s">
        <v>88</v>
      </c>
      <c r="C7" s="6">
        <f>'Besoins'!$B$2*1.091</f>
        <v>1.091</v>
      </c>
      <c r="D7" t="s">
        <v>15</v>
      </c>
    </row>
    <row r="8">
      <c r="A8"/>
      <c r="B8" t="str">
        <f>Besoins!B12</f>
        <v>Lait entier UHT 3,5% MG brique 1L</v>
      </c>
      <c r="C8" s="6">
        <f>Besoins!E12</f>
        <v>0.075</v>
      </c>
      <c r="D8" t="str">
        <f>Besoins!F12</f>
        <v>lt</v>
      </c>
    </row>
    <row r="9">
      <c r="A9"/>
      <c r="B9" t="s">
        <v>89</v>
      </c>
      <c r="C9" s="6">
        <f>'Besoins'!$B$2*0.02</f>
        <v>0.02</v>
      </c>
      <c r="D9" t="s">
        <v>3</v>
      </c>
    </row>
    <row r="10">
      <c r="A10"/>
      <c r="B10" t="str">
        <f>Besoins!B13</f>
        <v>Levure fraîche de boulanger</v>
      </c>
      <c r="C10" s="6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90</v>
      </c>
      <c r="B12" t="str" s="12">
        <f>"[PÉTRIR] "&amp;Procedure!D3</f>
        <v>[PÉTRIR] Pétrissez rapide jusqu'à pâte souple.</v>
      </c>
      <c r="C12"/>
      <c r="D12"/>
    </row>
    <row r="13">
      <c r="A13" t="s" s="15">
        <v>91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6">
        <f>Besoins!E11</f>
        <v>0.05</v>
      </c>
      <c r="D14" t="str">
        <f>Besoins!F11</f>
        <v>kg</v>
      </c>
    </row>
    <row r="15">
      <c r="A15"/>
      <c r="B15" t="str" s="16">
        <f>"ℹ "&amp;Procedure!E4</f>
        <v>ℹ</v>
      </c>
      <c r="C15"/>
      <c r="D15"/>
    </row>
    <row r="16">
      <c r="A16" t="s" s="15">
        <v>92</v>
      </c>
      <c r="B16" t="str" s="12">
        <f>"[POINTER] "&amp;Procedure!D5</f>
        <v>[POINTER] Pointez, rabat léger, étalez, congelez.</v>
      </c>
      <c r="C16"/>
      <c r="D16"/>
    </row>
    <row r="17">
      <c r="A17" t="s" s="15">
        <v>93</v>
      </c>
      <c r="B17" t="str" s="12">
        <f>"[ABAISSER] "&amp;Procedure!D6</f>
        <v>[ABAISSER] Abaissez, congelez de nouveau, détaillez des disques.</v>
      </c>
      <c r="C17"/>
      <c r="D17"/>
    </row>
    <row r="18">
      <c r="A18" t="s" s="15">
        <v>94</v>
      </c>
      <c r="B18" t="str" s="12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6">
        <f>Besoins!E8</f>
        <v>0.06</v>
      </c>
      <c r="D19" t="str">
        <f>Besoins!F8</f>
        <v>kg</v>
      </c>
    </row>
    <row r="20">
      <c r="A20" t="s" s="15">
        <v>95</v>
      </c>
      <c r="B20" t="str" s="12">
        <f>"[APPRÊTER] "&amp;Procedure!D8</f>
        <v>[APPRÊTER] Apprêt à température ambiante.</v>
      </c>
      <c r="C20"/>
      <c r="D20"/>
    </row>
    <row r="21">
      <c r="A21" t="s" s="15">
        <v>96</v>
      </c>
      <c r="B21" t="str" s="12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6">
        <f>Besoins!E10</f>
        <v>1</v>
      </c>
      <c r="D22" t="str">
        <f>Besoins!F10</f>
        <v>lt</v>
      </c>
    </row>
    <row r="23">
      <c r="A23"/>
      <c r="B23" t="s">
        <v>89</v>
      </c>
      <c r="C23" s="6">
        <f>'Besoins'!$B$2*0.03</f>
        <v>0.03</v>
      </c>
      <c r="D23" t="s">
        <v>3</v>
      </c>
    </row>
    <row r="24">
      <c r="A24"/>
      <c r="B24" t="str" s="16">
        <f>"ℹ "&amp;Procedure!E9</f>
        <v>ℹ</v>
      </c>
      <c r="C24"/>
      <c r="D24"/>
    </row>
    <row r="25">
      <c r="A25"/>
      <c r="B25"/>
      <c r="C25"/>
      <c r="D25"/>
    </row>
    <row r="26">
      <c r="A26" t="s" s="17">
        <v>97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