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<sst xmlns="http://schemas.openxmlformats.org/spreadsheetml/2006/main" count="99" uniqueCount="99">
  <si>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</si>
  <si>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</si>
  <si>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</si>
  <si>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</si>
  <si>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</si>
  <si>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</si>
  <si>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</si>
  <si>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</si>
  <si>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</si>
  <si>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</si>
  <si>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</si>
  <si>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</si>
  <si>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</si>
  <si>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</si>
  <si>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</si>
  <si>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</si>
  <si>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</si>
  <si>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</si>
  <si>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</si>
  <si>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</si>
  <si>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EPI-ANIS-VERT</t>
  </si>
  <si>
    <t>Anis vert graines</t>
  </si>
  <si>
    <t>Épices en poudre et graines</t>
  </si>
  <si>
    <t>FAR-T55</t>
  </si>
  <si>
    <t>Farine de blé T55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</si>
  <si>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</si>
  <si>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</si>
  <si>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</si>
  <si>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</si>
  <si>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</si>
  <si>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</si>
  <si>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</si>
  <si>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</si>
  <si>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</si>
  <si>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</si>
  <si>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</si>
  <si>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</si>
  <si>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</si>
  <si>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</si>
  <si>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</si>
  <si>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</si>
  <si>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</si>
  <si>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</si>
  <si>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</si>
  <si>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</si>
  <si>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</si>
  <si>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</si>
  <si>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Pompe à huile (Ferrandi)</t>
  </si>
  <si>
    <t>FRASER</t>
  </si>
  <si>
    <t>Frasez la farine, l'eau, le sel et la levure, 3 min lent.</t>
  </si>
  <si>
    <t>3 min (prepa)</t>
  </si>
  <si>
    <t>PÉTRIR</t>
  </si>
  <si>
    <t>Pétrissez 10 min moyen avec l'huile d'olive, les jus et zestes d'agrumes, les œufs et l'anis vert. Bassinage de l'huile progressif.</t>
  </si>
  <si>
    <t>≤25°C</t>
  </si>
  <si>
    <t>10 min (prepa)</t>
  </si>
  <si>
    <t>POINTER</t>
  </si>
  <si>
    <t>Pointez avec rabat après 1h.</t>
  </si>
  <si>
    <t>120 min (repos)</t>
  </si>
  <si>
    <t>DÉTENDRE</t>
  </si>
  <si>
    <t>Boulez, détendez au réfrigérateur.</t>
  </si>
  <si>
    <t>660 min (repos)</t>
  </si>
  <si>
    <t>DIVISER</t>
  </si>
  <si>
    <t>Divisez en 3 pâtons, boulez, détendez. Abaissez en disques.</t>
  </si>
  <si>
    <t>30 min (repos)</t>
  </si>
  <si>
    <t>APPRÊTER</t>
  </si>
  <si>
    <t>Entaillez au coupe-pâte, apprêt en étuve à 24°C.</t>
  </si>
  <si>
    <t>60 min (repos)</t>
  </si>
  <si>
    <t>ENFOURNER</t>
  </si>
  <si>
    <t>Enfournez avec buée, huile d'olive à la sortie.</t>
  </si>
  <si>
    <t>220°C</t>
  </si>
  <si>
    <t>19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</si>
  <si>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</si>
  <si>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</si>
  <si>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</si>
  <si>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</si>
  <si>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</si>
  <si>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</si>
  <si>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</si>
  <si>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</si>
  <si>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</si>
  <si>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</si>
  <si>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</si>
  <si>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Orange fraîche (zeste/jus) — à réactualiser</t>
  </si>
  <si>
    <t xml:space="preserve">    ↳ Citron jaune frais (zeste/jus) — à réactualiser</t>
  </si>
  <si>
    <t xml:space="preserve">    ↳ OEUF (P) (conv.)</t>
  </si>
  <si>
    <t>conversion</t>
  </si>
  <si>
    <t xml:space="preserve">    ↳ Anis vert graines</t>
  </si>
  <si>
    <t>Fiche technique — Pompe à huile (Ferrandi)</t>
  </si>
  <si>
    <t>Pompe à huile (Ferrandi)  FER-POMPEHUILE</t>
  </si>
  <si>
    <t>1.</t>
  </si>
  <si>
    <t>2.</t>
  </si>
  <si>
    <t xml:space="preserve">    Huile d'olive vierge extra</t>
  </si>
  <si>
    <t xml:space="preserve">    OEUF (P) (conv.)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</si>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</sst>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0.96</v>
      </c>
      <c r="C3" t="s" s="5">
        <v>3</v>
      </c>
      <c r="D3"/>
      <c r="E3"/>
      <c r="F3"/>
    </row>
    <row r="4">
      <c r="A4" t="s">
        <v>4</v>
      </c>
      <c r="B4" s="6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1.364</v>
      </c>
      <c r="E7" s="6">
        <f>D7*$B$2</f>
        <v>1.364</v>
      </c>
      <c r="F7" t="s">
        <v>15</v>
      </c>
      <c r="G7" s="9">
        <f>E7*0.27</f>
        <v>0.36828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19</v>
      </c>
      <c r="G8" s="9">
        <f>E8*0.0043</f>
        <v>0.00086</v>
      </c>
    </row>
    <row r="9">
      <c r="A9" t="s">
        <v>20</v>
      </c>
      <c r="B9" t="s">
        <v>21</v>
      </c>
      <c r="C9" t="s">
        <v>22</v>
      </c>
      <c r="D9" s="4">
        <v>0.003</v>
      </c>
      <c r="E9" s="6">
        <f>D9*$B$2</f>
        <v>0.003</v>
      </c>
      <c r="F9" t="s">
        <v>3</v>
      </c>
      <c r="G9" s="9">
        <f>E9*12</f>
        <v>0.036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3</v>
      </c>
      <c r="G10" s="9">
        <f>E10*0.56</f>
        <v>0.28</v>
      </c>
    </row>
    <row r="11">
      <c r="A11" t="s">
        <v>26</v>
      </c>
      <c r="B11" t="s">
        <v>27</v>
      </c>
      <c r="C11" t="s">
        <v>28</v>
      </c>
      <c r="D11" s="4">
        <v>0.015</v>
      </c>
      <c r="E11" s="6">
        <f>D11*$B$2</f>
        <v>0.015</v>
      </c>
      <c r="F11" t="s">
        <v>3</v>
      </c>
      <c r="G11" s="9">
        <f>E11*3.2</f>
        <v>0.048</v>
      </c>
    </row>
    <row r="12">
      <c r="A12" t="s">
        <v>29</v>
      </c>
      <c r="B12" t="s">
        <v>30</v>
      </c>
      <c r="C12" t="s">
        <v>28</v>
      </c>
      <c r="D12" s="4">
        <v>0.035</v>
      </c>
      <c r="E12" s="6">
        <f>D12*$B$2</f>
        <v>0.035</v>
      </c>
      <c r="F12" t="s">
        <v>3</v>
      </c>
      <c r="G12" s="9">
        <f>E12*2.5</f>
        <v>0.0875</v>
      </c>
    </row>
    <row r="13">
      <c r="A13" t="s">
        <v>31</v>
      </c>
      <c r="B13" t="s">
        <v>32</v>
      </c>
      <c r="C13" t="s">
        <v>33</v>
      </c>
      <c r="D13" s="4">
        <v>0.08</v>
      </c>
      <c r="E13" s="6">
        <f>D13*$B$2</f>
        <v>0.08</v>
      </c>
      <c r="F13" t="s">
        <v>19</v>
      </c>
      <c r="G13" s="9">
        <f>E13*7.5</f>
        <v>0.6</v>
      </c>
    </row>
    <row r="14">
      <c r="A14" t="s">
        <v>34</v>
      </c>
      <c r="B14" t="s">
        <v>35</v>
      </c>
      <c r="C14" t="s">
        <v>36</v>
      </c>
      <c r="D14" s="4">
        <v>0.02</v>
      </c>
      <c r="E14" s="6">
        <f>D14*$B$2</f>
        <v>0.02</v>
      </c>
      <c r="F14" t="s">
        <v>3</v>
      </c>
      <c r="G14" s="9">
        <f>E14*2.2</f>
        <v>0.044</v>
      </c>
    </row>
    <row r="15">
      <c r="A15" t="s">
        <v>37</v>
      </c>
      <c r="B15" t="s">
        <v>38</v>
      </c>
      <c r="C15" t="s">
        <v>39</v>
      </c>
      <c r="D15" s="4">
        <v>0.009</v>
      </c>
      <c r="E15" s="6">
        <f>D15*$B$2</f>
        <v>0.009</v>
      </c>
      <c r="F15" t="s">
        <v>3</v>
      </c>
      <c r="G15" s="9">
        <f>E15*0.35</f>
        <v>0.00315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 t="s">
        <v>50</v>
      </c>
    </row>
    <row r="3">
      <c r="A3" t="s">
        <v>47</v>
      </c>
      <c r="B3">
        <v>2</v>
      </c>
      <c r="C3" t="s">
        <v>51</v>
      </c>
      <c r="D3" t="s" s="12">
        <v>52</v>
      </c>
      <c r="E3" t="s" s="12">
        <v>53</v>
      </c>
      <c r="F3" t="s">
        <v>54</v>
      </c>
    </row>
    <row r="4">
      <c r="A4" t="s">
        <v>47</v>
      </c>
      <c r="B4">
        <v>3</v>
      </c>
      <c r="C4" t="s">
        <v>55</v>
      </c>
      <c r="D4" t="s" s="12">
        <v>56</v>
      </c>
      <c r="E4" t="s" s="12"/>
      <c r="F4" t="s">
        <v>57</v>
      </c>
    </row>
    <row r="5">
      <c r="A5" t="s">
        <v>47</v>
      </c>
      <c r="B5">
        <v>4</v>
      </c>
      <c r="C5" t="s">
        <v>58</v>
      </c>
      <c r="D5" t="s" s="12">
        <v>59</v>
      </c>
      <c r="E5" t="s" s="12"/>
      <c r="F5" t="s">
        <v>60</v>
      </c>
    </row>
    <row r="6">
      <c r="A6" t="s">
        <v>47</v>
      </c>
      <c r="B6">
        <v>5</v>
      </c>
      <c r="C6" t="s">
        <v>61</v>
      </c>
      <c r="D6" t="s" s="12">
        <v>62</v>
      </c>
      <c r="E6" t="s" s="12"/>
      <c r="F6" t="s">
        <v>63</v>
      </c>
    </row>
    <row r="7">
      <c r="A7" t="s">
        <v>47</v>
      </c>
      <c r="B7">
        <v>6</v>
      </c>
      <c r="C7" t="s">
        <v>64</v>
      </c>
      <c r="D7" t="s" s="12">
        <v>65</v>
      </c>
      <c r="E7" t="s" s="12"/>
      <c r="F7" t="s">
        <v>66</v>
      </c>
    </row>
    <row r="8">
      <c r="A8" t="s">
        <v>47</v>
      </c>
      <c r="B8">
        <v>7</v>
      </c>
      <c r="C8" t="s">
        <v>67</v>
      </c>
      <c r="D8" t="s" s="12">
        <v>68</v>
      </c>
      <c r="E8" t="s" s="12">
        <v>69</v>
      </c>
      <c r="F8" t="s">
        <v>70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47</v>
      </c>
      <c r="C2" t="s">
        <v>75</v>
      </c>
      <c r="D2" s="6">
        <f>'Besoins'!$B$2*0.96</f>
        <v>0.96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'Besoins'!$B$2*0.5</f>
        <v>0.5</v>
      </c>
      <c r="E3" t="s">
        <v>3</v>
      </c>
    </row>
    <row r="4">
      <c r="A4">
        <v>1</v>
      </c>
      <c r="B4" t="s">
        <v>78</v>
      </c>
      <c r="C4" t="s">
        <v>77</v>
      </c>
      <c r="D4" s="6">
        <f>'Besoins'!$B$2*0.2</f>
        <v>0.2</v>
      </c>
      <c r="E4" t="s">
        <v>19</v>
      </c>
    </row>
    <row r="5">
      <c r="A5">
        <v>1</v>
      </c>
      <c r="B5" t="s">
        <v>79</v>
      </c>
      <c r="C5" t="s">
        <v>77</v>
      </c>
      <c r="D5" s="6">
        <f>'Besoins'!$B$2*0.009</f>
        <v>0.009</v>
      </c>
      <c r="E5" t="s">
        <v>3</v>
      </c>
    </row>
    <row r="6">
      <c r="A6">
        <v>1</v>
      </c>
      <c r="B6" t="s">
        <v>80</v>
      </c>
      <c r="C6" t="s">
        <v>77</v>
      </c>
      <c r="D6" s="6">
        <f>'Besoins'!$B$2*0.02</f>
        <v>0.02</v>
      </c>
      <c r="E6" t="s">
        <v>3</v>
      </c>
    </row>
    <row r="7">
      <c r="A7">
        <v>1</v>
      </c>
      <c r="B7" t="s">
        <v>81</v>
      </c>
      <c r="C7" t="s">
        <v>77</v>
      </c>
      <c r="D7" s="6">
        <f>'Besoins'!$B$2*0.04</f>
        <v>0.04</v>
      </c>
      <c r="E7" t="s">
        <v>19</v>
      </c>
    </row>
    <row r="8">
      <c r="A8">
        <v>1</v>
      </c>
      <c r="B8" t="s">
        <v>82</v>
      </c>
      <c r="C8" t="s">
        <v>77</v>
      </c>
      <c r="D8" s="6">
        <f>'Besoins'!$B$2*0.035</f>
        <v>0.035</v>
      </c>
      <c r="E8" t="s">
        <v>3</v>
      </c>
    </row>
    <row r="9">
      <c r="A9">
        <v>1</v>
      </c>
      <c r="B9" t="s">
        <v>83</v>
      </c>
      <c r="C9" t="s">
        <v>77</v>
      </c>
      <c r="D9" s="6">
        <f>'Besoins'!$B$2*0.015</f>
        <v>0.015</v>
      </c>
      <c r="E9" t="s">
        <v>3</v>
      </c>
    </row>
    <row r="10">
      <c r="A10">
        <v>1</v>
      </c>
      <c r="B10" t="s">
        <v>84</v>
      </c>
      <c r="C10" t="s">
        <v>85</v>
      </c>
      <c r="D10" s="6">
        <f>'Besoins'!$B$2*1.364</f>
        <v>1.364</v>
      </c>
      <c r="E10" t="s">
        <v>15</v>
      </c>
    </row>
    <row r="11">
      <c r="A11">
        <v>1</v>
      </c>
      <c r="B11" t="s">
        <v>86</v>
      </c>
      <c r="C11" t="s">
        <v>77</v>
      </c>
      <c r="D11" s="6">
        <f>'Besoins'!$B$2*0.003</f>
        <v>0.003</v>
      </c>
      <c r="E11" t="s">
        <v>3</v>
      </c>
    </row>
    <row r="12">
      <c r="A12">
        <v>1</v>
      </c>
      <c r="B12" t="s">
        <v>81</v>
      </c>
      <c r="C12" t="s">
        <v>77</v>
      </c>
      <c r="D12" s="6">
        <f>'Besoins'!$B$2*0.04</f>
        <v>0.04</v>
      </c>
      <c r="E12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87</v>
      </c>
      <c r="B1"/>
      <c r="C1"/>
      <c r="D1"/>
    </row>
    <row r="2">
      <c r="A2" t="str" s="13">
        <f>"FER-POMPEHUILE · BOU.PAINS_VIENNOIS · référence : "&amp;Besoins!B3&amp;" "&amp;Besoins!C3&amp;" · multiplicateur réglable sur la feuille ""Besoins"""</f>
        <v>FER-POMPEHUILE · BOU.PAINS_VIENNOIS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 t="s" s="15">
        <v>89</v>
      </c>
      <c r="B5" t="str" s="12">
        <f>"[FRASER] "&amp;Procedure!D2</f>
        <v>[FRASER] Frasez la farine, l'eau, le sel et la levure, 3 min lent.</v>
      </c>
      <c r="C5"/>
      <c r="D5"/>
    </row>
    <row r="6">
      <c r="A6"/>
      <c r="B6" t="str">
        <f>Besoins!B10</f>
        <v>Farine de blé T55</v>
      </c>
      <c r="C6" s="6">
        <f>Besoins!E10</f>
        <v>0.5</v>
      </c>
      <c r="D6" t="str">
        <f>Besoins!F10</f>
        <v>kg</v>
      </c>
    </row>
    <row r="7">
      <c r="A7"/>
      <c r="B7" t="str">
        <f>Besoins!B8</f>
        <v>Eau (robinet - moy. France 2026)</v>
      </c>
      <c r="C7" s="6">
        <f>Besoins!E8</f>
        <v>0.2</v>
      </c>
      <c r="D7" t="str">
        <f>Besoins!F8</f>
        <v>lt</v>
      </c>
    </row>
    <row r="8">
      <c r="A8"/>
      <c r="B8" t="str">
        <f>Besoins!B15</f>
        <v>Sel fin de cuisine</v>
      </c>
      <c r="C8" s="6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6">
        <f>Besoins!E14</f>
        <v>0.02</v>
      </c>
      <c r="D9" t="str">
        <f>Besoins!F14</f>
        <v>kg</v>
      </c>
    </row>
    <row r="10">
      <c r="A10" t="s" s="15">
        <v>90</v>
      </c>
      <c r="B10" t="str" s="12">
        <f>"[PÉTRIR] "&amp;Procedure!D3</f>
        <v>[PÉTRIR] Pétrissez 10 min moyen avec l'huile d'olive, les jus et zestes d'agrumes, les œufs et l'anis vert. Bassinage de l'huile progressif.</v>
      </c>
      <c r="C10"/>
      <c r="D10"/>
    </row>
    <row r="11">
      <c r="A11"/>
      <c r="B11" t="s">
        <v>91</v>
      </c>
      <c r="C11" s="6">
        <f>'Besoins'!$B$2*0.04</f>
        <v>0.04</v>
      </c>
      <c r="D11" t="s">
        <v>19</v>
      </c>
    </row>
    <row r="12">
      <c r="A12"/>
      <c r="B12" t="str">
        <f>Besoins!B12</f>
        <v>Orange fraîche (zeste/jus) — à réactualiser</v>
      </c>
      <c r="C12" s="6">
        <f>Besoins!E12</f>
        <v>0.035</v>
      </c>
      <c r="D12" t="str">
        <f>Besoins!F12</f>
        <v>kg</v>
      </c>
    </row>
    <row r="13">
      <c r="A13"/>
      <c r="B13" t="str">
        <f>Besoins!B11</f>
        <v>Citron jaune frais (zeste/jus) — à réactualiser</v>
      </c>
      <c r="C13" s="6">
        <f>Besoins!E11</f>
        <v>0.015</v>
      </c>
      <c r="D13" t="str">
        <f>Besoins!F11</f>
        <v>kg</v>
      </c>
    </row>
    <row r="14">
      <c r="A14"/>
      <c r="B14" t="s">
        <v>92</v>
      </c>
      <c r="C14" s="6">
        <f>'Besoins'!$B$2*1.364</f>
        <v>1.364</v>
      </c>
      <c r="D14" t="s">
        <v>15</v>
      </c>
    </row>
    <row r="15">
      <c r="A15"/>
      <c r="B15" t="str">
        <f>Besoins!B9</f>
        <v>Anis vert graines</v>
      </c>
      <c r="C15" s="6">
        <f>Besoins!E9</f>
        <v>0.003</v>
      </c>
      <c r="D15" t="str">
        <f>Besoins!F9</f>
        <v>kg</v>
      </c>
    </row>
    <row r="16">
      <c r="A16"/>
      <c r="B16" t="str" s="16">
        <f>"ℹ "&amp;Procedure!E3</f>
        <v>ℹ</v>
      </c>
      <c r="C16"/>
      <c r="D16"/>
    </row>
    <row r="17">
      <c r="A17" t="s" s="15">
        <v>93</v>
      </c>
      <c r="B17" t="str" s="12">
        <f>"[POINTER] "&amp;Procedure!D4</f>
        <v>[POINTER] Pointez avec rabat après 1h.</v>
      </c>
      <c r="C17"/>
      <c r="D17"/>
    </row>
    <row r="18">
      <c r="A18" t="s" s="15">
        <v>94</v>
      </c>
      <c r="B18" t="str" s="12">
        <f>"[DÉTENDRE] "&amp;Procedure!D5</f>
        <v>[DÉTENDRE] Boulez, détendez au réfrigérateur.</v>
      </c>
      <c r="C18"/>
      <c r="D18"/>
    </row>
    <row r="19">
      <c r="A19" t="s" s="15">
        <v>95</v>
      </c>
      <c r="B19" t="str" s="12">
        <f>"[DIVISER] "&amp;Procedure!D6</f>
        <v>[DIVISER] Divisez en 3 pâtons, boulez, détendez. Abaissez en disques.</v>
      </c>
      <c r="C19"/>
      <c r="D19"/>
    </row>
    <row r="20">
      <c r="A20" t="s" s="15">
        <v>96</v>
      </c>
      <c r="B20" t="str" s="12">
        <f>"[APPRÊTER] "&amp;Procedure!D7</f>
        <v>[APPRÊTER] Entaillez au coupe-pâte, apprêt en étuve à 24°C.</v>
      </c>
      <c r="C20"/>
      <c r="D20"/>
    </row>
    <row r="21">
      <c r="A21" t="s" s="15">
        <v>97</v>
      </c>
      <c r="B21" t="str" s="12">
        <f>"[ENFOURNER] "&amp;Procedure!D8</f>
        <v>[ENFOURNER] Enfournez avec buée, huile d'olive à la sortie.</v>
      </c>
      <c r="C21"/>
      <c r="D21"/>
    </row>
    <row r="22">
      <c r="A22"/>
      <c r="B22" t="str" s="16">
        <f>"ℹ "&amp;Procedure!E8</f>
        <v>ℹ</v>
      </c>
      <c r="C22"/>
      <c r="D22"/>
    </row>
    <row r="23">
      <c r="A23"/>
      <c r="B23"/>
      <c r="C23"/>
      <c r="D23"/>
    </row>
    <row r="24">
      <c r="A24" t="s" s="17">
        <v>98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10:D10"/>
    <mergeCell ref="B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2026-09-15T13:24:16Z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2026-09-15T13:24:16Z</dcterms:modified>
  <cp:revision>1</cp:revision>
</cp:coreProperties>
</file>