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<sst xmlns="http://schemas.openxmlformats.org/spreadsheetml/2006/main" count="114" uniqueCount="114">
  <si>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</si>
  <si>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</si>
  <si>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</si>
  <si>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</si>
  <si>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</si>
  <si>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</si>
  <si>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</si>
  <si>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</si>
  <si>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</si>
  <si>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</si>
  <si>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</si>
  <si>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</si>
  <si>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</si>
  <si>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</si>
  <si>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</si>
  <si>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</si>
  <si>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</si>
  <si>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</si>
  <si>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</si>
  <si>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</si>
  <si>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</si>
  <si>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</si>
  <si>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</si>
  <si>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</si>
  <si>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</si>
  <si>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</si>
  <si>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</si>
  <si>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</si>
  <si>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</si>
  <si>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</si>
  <si>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</si>
  <si>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</si>
  <si>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</si>
  <si>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</si>
  <si>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</si>
  <si>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</si>
  <si>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</si>
  <si>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</si>
  <si>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</si>
  <si>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</si>
  <si>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</si>
  <si>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</si>
  <si>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</si>
  <si>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</si>
  <si>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</si>
  <si>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</si>
  <si>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</si>
  <si>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</si>
  <si>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</si>
  <si>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</si>
  <si>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</si>
  <si>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</si>
  <si>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Viennoise aux pépites de chocolat (Ferrandi)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</si>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</sst>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0.972</v>
      </c>
      <c r="C3" t="s" s="5">
        <v>3</v>
      </c>
      <c r="D3"/>
      <c r="E3"/>
      <c r="F3"/>
    </row>
    <row r="4">
      <c r="A4" t="s">
        <v>4</v>
      </c>
      <c r="B4" s="6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0.23</v>
      </c>
      <c r="E7" s="6">
        <f>D7*$B$2</f>
        <v>0.23</v>
      </c>
      <c r="F7" t="s">
        <v>15</v>
      </c>
      <c r="G7" s="8">
        <f>E7*0.0043</f>
        <v>0.000989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E8*14.8</f>
        <v>2.22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8">
        <f>E9*0.95</f>
        <v>0.095</v>
      </c>
    </row>
    <row r="10">
      <c r="A10" t="s">
        <v>22</v>
      </c>
      <c r="B10" t="s">
        <v>23</v>
      </c>
      <c r="C10" t="s">
        <v>21</v>
      </c>
      <c r="D10" s="4">
        <v>0.45</v>
      </c>
      <c r="E10" s="6">
        <f>D10*$B$2</f>
        <v>0.45</v>
      </c>
      <c r="F10" t="s">
        <v>3</v>
      </c>
      <c r="G10" s="8">
        <f>E10*0.82</f>
        <v>0.369</v>
      </c>
    </row>
    <row r="11">
      <c r="A11" t="s">
        <v>24</v>
      </c>
      <c r="B11" t="s">
        <v>25</v>
      </c>
      <c r="C11" t="s">
        <v>26</v>
      </c>
      <c r="D11" s="4">
        <v>0.04</v>
      </c>
      <c r="E11" s="6">
        <f>D11*$B$2</f>
        <v>0.04</v>
      </c>
      <c r="F11" t="s">
        <v>3</v>
      </c>
      <c r="G11" s="8">
        <f>E11*5.2</f>
        <v>0.208</v>
      </c>
    </row>
    <row r="12">
      <c r="A12" t="s">
        <v>27</v>
      </c>
      <c r="B12" t="s">
        <v>28</v>
      </c>
      <c r="C12" t="s">
        <v>29</v>
      </c>
      <c r="D12" s="4">
        <v>0.027</v>
      </c>
      <c r="E12" s="6">
        <f>D12*$B$2</f>
        <v>0.027</v>
      </c>
      <c r="F12" t="s">
        <v>3</v>
      </c>
      <c r="G12" s="8">
        <f>E12*5.2</f>
        <v>0.1404</v>
      </c>
    </row>
    <row r="13">
      <c r="A13" t="s">
        <v>30</v>
      </c>
      <c r="B13" t="s">
        <v>31</v>
      </c>
      <c r="C13" t="s">
        <v>29</v>
      </c>
      <c r="D13" s="4">
        <v>0.01</v>
      </c>
      <c r="E13" s="6">
        <f>D13*$B$2</f>
        <v>0.01</v>
      </c>
      <c r="F13" t="s">
        <v>15</v>
      </c>
      <c r="G13" s="8">
        <f>E13*1.05</f>
        <v>0.0105</v>
      </c>
    </row>
    <row r="14">
      <c r="A14" t="s">
        <v>32</v>
      </c>
      <c r="B14" t="s">
        <v>33</v>
      </c>
      <c r="C14" t="s">
        <v>34</v>
      </c>
      <c r="D14" s="4">
        <v>0.025</v>
      </c>
      <c r="E14" s="6">
        <f>D14*$B$2</f>
        <v>0.025</v>
      </c>
      <c r="F14" t="s">
        <v>3</v>
      </c>
      <c r="G14" s="8">
        <f>E14*2.2</f>
        <v>0.055</v>
      </c>
    </row>
    <row r="15">
      <c r="A15" t="s" s="9">
        <v>35</v>
      </c>
      <c r="B15" t="s">
        <v>36</v>
      </c>
      <c r="C15" t="s">
        <v>37</v>
      </c>
      <c r="D15" s="4">
        <v>2.5</v>
      </c>
      <c r="E15" s="6">
        <f>D15*$B$2</f>
        <v>2.5</v>
      </c>
      <c r="F15" t="s">
        <v>38</v>
      </c>
      <c r="G15" s="8">
        <f>E15*0.27</f>
        <v>0.675</v>
      </c>
    </row>
    <row r="16">
      <c r="A16" t="s">
        <v>39</v>
      </c>
      <c r="B16" t="s">
        <v>40</v>
      </c>
      <c r="C16" t="s">
        <v>41</v>
      </c>
      <c r="D16" s="4">
        <v>0.01</v>
      </c>
      <c r="E16" s="6">
        <f>D16*$B$2</f>
        <v>0.01</v>
      </c>
      <c r="F16" t="s">
        <v>3</v>
      </c>
      <c r="G16" s="8">
        <f>E16*0.35</f>
        <v>0.0035</v>
      </c>
    </row>
    <row r="17">
      <c r="A17" t="s">
        <v>42</v>
      </c>
      <c r="B17" t="s">
        <v>43</v>
      </c>
      <c r="C17" t="s">
        <v>44</v>
      </c>
      <c r="D17" s="4">
        <v>0.03</v>
      </c>
      <c r="E17" s="6">
        <f>D17*$B$2</f>
        <v>0.03</v>
      </c>
      <c r="F17" t="s">
        <v>3</v>
      </c>
      <c r="G17" s="8">
        <f>E17*0.82</f>
        <v>0.0246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 t="s">
        <v>55</v>
      </c>
    </row>
    <row r="3">
      <c r="A3" t="s">
        <v>52</v>
      </c>
      <c r="B3">
        <v>2</v>
      </c>
      <c r="C3" t="s">
        <v>56</v>
      </c>
      <c r="D3" t="s" s="12">
        <v>57</v>
      </c>
      <c r="E3" t="s" s="12"/>
      <c r="F3" t="s">
        <v>55</v>
      </c>
    </row>
    <row r="4">
      <c r="A4" t="s">
        <v>52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52</v>
      </c>
      <c r="B5">
        <v>4</v>
      </c>
      <c r="C5" t="s">
        <v>62</v>
      </c>
      <c r="D5" t="s" s="12">
        <v>63</v>
      </c>
      <c r="E5" t="s" s="12"/>
      <c r="F5" t="s">
        <v>64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52</v>
      </c>
      <c r="B8">
        <v>7</v>
      </c>
      <c r="C8" t="s">
        <v>68</v>
      </c>
      <c r="D8" t="s" s="12">
        <v>71</v>
      </c>
      <c r="E8" t="s" s="12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2">
        <v>76</v>
      </c>
      <c r="E9" t="s" s="12">
        <v>77</v>
      </c>
      <c r="F9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52</v>
      </c>
      <c r="C2" t="s">
        <v>83</v>
      </c>
      <c r="D2" s="6">
        <f>'Besoins'!$B$2*0.972</f>
        <v>0.972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'Besoins'!$B$2*0.45</f>
        <v>0.45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</f>
        <v>0.1</v>
      </c>
      <c r="E4" t="s">
        <v>3</v>
      </c>
    </row>
    <row r="5">
      <c r="A5">
        <v>1</v>
      </c>
      <c r="B5" t="s">
        <v>87</v>
      </c>
      <c r="C5" t="s">
        <v>88</v>
      </c>
      <c r="D5" s="6">
        <f>'Besoins'!$B$2*1</f>
        <v>1</v>
      </c>
      <c r="E5" t="s">
        <v>38</v>
      </c>
    </row>
    <row r="6">
      <c r="A6">
        <v>1</v>
      </c>
      <c r="B6" t="s">
        <v>89</v>
      </c>
      <c r="C6" t="s">
        <v>85</v>
      </c>
      <c r="D6" s="6">
        <f>'Besoins'!$B$2*0.23</f>
        <v>0.23</v>
      </c>
      <c r="E6" t="s">
        <v>15</v>
      </c>
    </row>
    <row r="7">
      <c r="A7">
        <v>1</v>
      </c>
      <c r="B7" t="s">
        <v>90</v>
      </c>
      <c r="C7" t="s">
        <v>85</v>
      </c>
      <c r="D7" s="6">
        <f>'Besoins'!$B$2*0.027</f>
        <v>0.027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'Besoins'!$B$2*0.03</f>
        <v>0.03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'Besoins'!$B$2*0.025</f>
        <v>0.025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'Besoins'!$B$2*0.01</f>
        <v>0.01</v>
      </c>
      <c r="E10" t="s">
        <v>3</v>
      </c>
    </row>
    <row r="11">
      <c r="A11">
        <v>1</v>
      </c>
      <c r="B11" t="s">
        <v>94</v>
      </c>
      <c r="C11" t="s">
        <v>85</v>
      </c>
      <c r="D11" s="6">
        <f>'Besoins'!$B$2*0.04</f>
        <v>0.04</v>
      </c>
      <c r="E11" t="s">
        <v>3</v>
      </c>
    </row>
    <row r="12">
      <c r="A12">
        <v>1</v>
      </c>
      <c r="B12" t="s">
        <v>95</v>
      </c>
      <c r="C12" t="s">
        <v>85</v>
      </c>
      <c r="D12" s="6">
        <f>'Besoins'!$B$2*0.15</f>
        <v>0.15</v>
      </c>
      <c r="E12" t="s">
        <v>3</v>
      </c>
    </row>
    <row r="13">
      <c r="A13">
        <v>1</v>
      </c>
      <c r="B13" t="s">
        <v>96</v>
      </c>
      <c r="C13" t="s">
        <v>83</v>
      </c>
      <c r="D13" s="6">
        <f>'Besoins'!$B$2*0.045</f>
        <v>0.045</v>
      </c>
      <c r="E13" t="s">
        <v>3</v>
      </c>
    </row>
    <row r="14">
      <c r="A14">
        <v>2</v>
      </c>
      <c r="B14" t="s">
        <v>97</v>
      </c>
      <c r="C14" t="s">
        <v>88</v>
      </c>
      <c r="D14" s="6">
        <f>'Besoins'!$B$2*1</f>
        <v>1</v>
      </c>
      <c r="E14" t="s">
        <v>38</v>
      </c>
    </row>
    <row r="15">
      <c r="A15">
        <v>2</v>
      </c>
      <c r="B15" t="s">
        <v>98</v>
      </c>
      <c r="C15" t="s">
        <v>88</v>
      </c>
      <c r="D15" s="6">
        <f>'Besoins'!$B$2*1</f>
        <v>1</v>
      </c>
      <c r="E15" t="s">
        <v>38</v>
      </c>
    </row>
    <row r="16">
      <c r="A16">
        <v>2</v>
      </c>
      <c r="B16" t="s">
        <v>99</v>
      </c>
      <c r="C16" t="s">
        <v>85</v>
      </c>
      <c r="D16" s="6">
        <f>'Besoins'!$B$2*0.01</f>
        <v>0.01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Besoins!B10</f>
        <v>Farine de tradition française T65</v>
      </c>
      <c r="C6" s="6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6">
        <f>Besoins!E9</f>
        <v>0.1</v>
      </c>
      <c r="D7" t="str">
        <f>Besoins!F9</f>
        <v>kg</v>
      </c>
    </row>
    <row r="8">
      <c r="A8"/>
      <c r="B8" t="s">
        <v>103</v>
      </c>
      <c r="C8" s="6">
        <f>'Besoins'!$B$2*1</f>
        <v>1</v>
      </c>
      <c r="D8" t="s">
        <v>38</v>
      </c>
    </row>
    <row r="9">
      <c r="A9"/>
      <c r="B9" t="str">
        <f>Besoins!B7</f>
        <v>Eau (robinet - moy. France 2026)</v>
      </c>
      <c r="C9" s="6">
        <f>Besoins!E7</f>
        <v>0.23</v>
      </c>
      <c r="D9" t="str">
        <f>Besoins!F7</f>
        <v>lt</v>
      </c>
    </row>
    <row r="10">
      <c r="A10"/>
      <c r="B10" t="str">
        <f>Besoins!B12</f>
        <v>Lait entier en poudre 26% MG</v>
      </c>
      <c r="C10" s="6">
        <f>Besoins!E12</f>
        <v>0.027</v>
      </c>
      <c r="D10" t="str">
        <f>Besoins!F12</f>
        <v>kg</v>
      </c>
    </row>
    <row r="11">
      <c r="A11"/>
      <c r="B11" t="str">
        <f>Besoins!B17</f>
        <v>Sucre blanc cristal sac 25 kg</v>
      </c>
      <c r="C11" s="6">
        <f>Besoins!E17</f>
        <v>0.03</v>
      </c>
      <c r="D11" t="str">
        <f>Besoins!F17</f>
        <v>kg</v>
      </c>
    </row>
    <row r="12">
      <c r="A12"/>
      <c r="B12" t="str">
        <f>Besoins!B14</f>
        <v>Levure fraîche de boulanger</v>
      </c>
      <c r="C12" s="6">
        <f>Besoins!E14</f>
        <v>0.025</v>
      </c>
      <c r="D12" t="str">
        <f>Besoins!F14</f>
        <v>kg</v>
      </c>
    </row>
    <row r="13">
      <c r="A13"/>
      <c r="B13" t="str">
        <f>Besoins!B16</f>
        <v>Sel fin de cuisine</v>
      </c>
      <c r="C13" s="6">
        <f>Besoins!E16</f>
        <v>0.01</v>
      </c>
      <c r="D13" t="str">
        <f>Besoins!F16</f>
        <v>kg</v>
      </c>
    </row>
    <row r="14">
      <c r="A14" t="s" s="15">
        <v>104</v>
      </c>
      <c r="B14" t="str" s="12">
        <f>"[PÉTRIR] "&amp;Procedure!D3</f>
        <v>[PÉTRIR] Pétrissez 4 min rapide.</v>
      </c>
      <c r="C14"/>
      <c r="D14"/>
    </row>
    <row r="15">
      <c r="A15" t="s" s="15">
        <v>105</v>
      </c>
      <c r="B15" t="str" s="12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Besoins!B11</f>
        <v>Beurre doux 82% MG plaquette</v>
      </c>
      <c r="C16" s="6">
        <f>Besoins!E11</f>
        <v>0.04</v>
      </c>
      <c r="D16" t="str">
        <f>Besoins!F11</f>
        <v>kg</v>
      </c>
    </row>
    <row r="17">
      <c r="A17"/>
      <c r="B17" t="str">
        <f>Besoins!B8</f>
        <v>Couverture noir 70% cacao</v>
      </c>
      <c r="C17" s="6">
        <f>Besoins!E8</f>
        <v>0.15</v>
      </c>
      <c r="D17" t="str">
        <f>Besoins!F8</f>
        <v>kg</v>
      </c>
    </row>
    <row r="18">
      <c r="A18"/>
      <c r="B18" t="str" s="16">
        <f>"ℹ "&amp;Procedure!E4</f>
        <v>ℹ</v>
      </c>
      <c r="C18"/>
      <c r="D18"/>
    </row>
    <row r="19">
      <c r="A19" t="s" s="15">
        <v>106</v>
      </c>
      <c r="B19" t="str" s="12">
        <f>"[POINTER] "&amp;Procedure!D5</f>
        <v>[POINTER] Pointez à température ambiante.</v>
      </c>
      <c r="C19"/>
      <c r="D19"/>
    </row>
    <row r="20">
      <c r="A20" t="s" s="15">
        <v>107</v>
      </c>
      <c r="B20" t="str" s="12">
        <f>"[FAÇONNER] "&amp;Procedure!D6</f>
        <v>[FAÇONNER] Façonnez 6 demi-baguettes de 25-28cm sur gouttières, détendez.</v>
      </c>
      <c r="C20"/>
      <c r="D20"/>
    </row>
    <row r="21">
      <c r="A21" t="s" s="15">
        <v>108</v>
      </c>
      <c r="B21" t="str" s="12">
        <f>"[DORER] "&amp;Procedure!D7</f>
        <v>[DORER] Dorez à la dorure au lait, grignez en saucisson. Apprêt en étuve à 24°C.</v>
      </c>
      <c r="C21"/>
      <c r="D21"/>
    </row>
    <row r="22">
      <c r="A22"/>
      <c r="B22" t="s">
        <v>109</v>
      </c>
      <c r="C22" s="6">
        <f>'Besoins'!$B$2*0.045</f>
        <v>0.045</v>
      </c>
      <c r="D22" t="s">
        <v>3</v>
      </c>
    </row>
    <row r="23">
      <c r="A23" t="s" s="15">
        <v>110</v>
      </c>
      <c r="B23" t="str" s="12">
        <f>"[DORER] "&amp;Procedure!D8</f>
        <v>[DORER] Dorez de nouveau, enfournez.</v>
      </c>
      <c r="C23"/>
      <c r="D23"/>
    </row>
    <row r="24">
      <c r="A24"/>
      <c r="B24" t="str" s="16">
        <f>"ℹ "&amp;Procedure!E8</f>
        <v>ℹ</v>
      </c>
      <c r="C24"/>
      <c r="D24"/>
    </row>
    <row r="25">
      <c r="A25"/>
      <c r="B25"/>
      <c r="C25"/>
      <c r="D25"/>
    </row>
    <row r="26">
      <c r="A26" t="s" s="14">
        <v>111</v>
      </c>
      <c r="B26"/>
      <c r="C26"/>
      <c r="D26"/>
    </row>
    <row r="27">
      <c r="A27" t="s" s="15">
        <v>102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103</v>
      </c>
      <c r="C28" s="6">
        <f>'Besoins'!$B$2*1</f>
        <v>1</v>
      </c>
      <c r="D28" t="s">
        <v>38</v>
      </c>
    </row>
    <row r="29">
      <c r="A29"/>
      <c r="B29" t="s">
        <v>112</v>
      </c>
      <c r="C29" s="6">
        <f>'Besoins'!$B$2*1</f>
        <v>1</v>
      </c>
      <c r="D29" t="s">
        <v>38</v>
      </c>
    </row>
    <row r="30">
      <c r="A30"/>
      <c r="B30" t="str">
        <f>Besoins!B13</f>
        <v>Lait entier UHT 3,5% MG brique 1L</v>
      </c>
      <c r="C30" s="6">
        <f>Besoins!E13</f>
        <v>0.01</v>
      </c>
      <c r="D30" t="str">
        <f>Besoins!F13</f>
        <v>lt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7">
        <v>113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