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<sst xmlns="http://schemas.openxmlformats.org/spreadsheetml/2006/main" count="104" uniqueCount="104">
  <si>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</si>
  <si>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</si>
  <si>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</si>
  <si>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</si>
  <si>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</si>
  <si>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</si>
  <si>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</si>
  <si>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</si>
  <si>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</si>
  <si>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</si>
  <si>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</si>
  <si>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</si>
  <si>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</si>
  <si>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</si>
  <si>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</si>
  <si>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</si>
  <si>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</si>
  <si>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</si>
  <si>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</si>
  <si>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AMANDE-ENTIERE</t>
  </si>
  <si>
    <t>Amandes entières blanchies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</si>
  <si>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</si>
  <si>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</si>
  <si>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</si>
  <si>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</si>
  <si>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</si>
  <si>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</si>
  <si>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</si>
  <si>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</si>
  <si>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</si>
  <si>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</si>
  <si>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</si>
  <si>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</si>
  <si>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</si>
  <si>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</si>
  <si>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</si>
  <si>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</si>
  <si>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</si>
  <si>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</si>
  <si>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</si>
  <si>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</si>
  <si>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</si>
  <si>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</si>
  <si>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</si>
  <si>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</si>
  <si>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</si>
  <si>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</si>
  <si>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Kouglof (Ferrandi)</t>
  </si>
  <si>
    <t>FOUETTER</t>
  </si>
  <si>
    <t>Fouettez farine (100g), levure (8g) et lait (60g) pour le levain de pâte. Maturez à température ambiante.</t>
  </si>
  <si>
    <t>180 min (repos)</t>
  </si>
  <si>
    <t>FRASER</t>
  </si>
  <si>
    <t>Frasez farine (400g), œufs (1,8 pc), lait (110g), levure (12g) et sel (10g) avec le levain de pâte, 5 min lent.</t>
  </si>
  <si>
    <t>5 min (prepa)</t>
  </si>
  <si>
    <t>PÉTRIR</t>
  </si>
  <si>
    <t>Pétrissez 6-8 min moyen, incorporez beurre (100g) et sucre (80g),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</si>
  <si>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</si>
  <si>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</si>
  <si>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</si>
  <si>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</si>
  <si>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</si>
  <si>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</si>
  <si>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min. Graissez les moules, amandes entières (20g) au fond.</t>
  </si>
  <si>
    <t>30 min (repos)</t>
  </si>
  <si>
    <t>FAÇONNER</t>
  </si>
  <si>
    <t>Façonnez en petites couronnes, dans les moules sans déplacer les amandes.</t>
  </si>
  <si>
    <t>APPRÊTER</t>
  </si>
  <si>
    <t>Apprêt en étuve à 28°C.</t>
  </si>
  <si>
    <t>90 min (repos)</t>
  </si>
  <si>
    <t>ENFOURNER</t>
  </si>
  <si>
    <t>Enfournez, démoulez sur grille, sucre glace (20g) une fois refroidi.</t>
  </si>
  <si>
    <t>180°C</t>
  </si>
  <si>
    <t>33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</si>
  <si>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</si>
  <si>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</si>
  <si>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</si>
  <si>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</si>
  <si>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</si>
  <si>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</si>
  <si>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</si>
  <si>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</si>
  <si>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</si>
  <si>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 (conv.)</t>
  </si>
  <si>
    <t>conversion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</si>
  <si>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</si>
  <si>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</si>
  <si>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</si>
  <si>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Amandes entières blanchies</t>
  </si>
  <si>
    <t xml:space="preserve">    ↳ Sucre glace tamisé</t>
  </si>
  <si>
    <t>Fiche technique — Kouglof (Ferrandi)</t>
  </si>
  <si>
    <t>Kouglof (Ferrandi)  FER-KOUGLOF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</si>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</sst>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1.818</v>
      </c>
      <c r="E7" s="6">
        <f>D7*$B$2</f>
        <v>1.818</v>
      </c>
      <c r="F7" t="s">
        <v>15</v>
      </c>
      <c r="G7" s="9">
        <f>E7*0.27</f>
        <v>0.49086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E8*0.56</f>
        <v>0.28</v>
      </c>
    </row>
    <row r="9">
      <c r="A9" t="s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3</v>
      </c>
      <c r="G9" s="9">
        <f>E9*9.5</f>
        <v>0.19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E10*5.2</f>
        <v>0.52</v>
      </c>
    </row>
    <row r="11">
      <c r="A11" t="s">
        <v>25</v>
      </c>
      <c r="B11" t="s">
        <v>26</v>
      </c>
      <c r="C11" t="s">
        <v>27</v>
      </c>
      <c r="D11" s="4">
        <v>0.17</v>
      </c>
      <c r="E11" s="6">
        <f>D11*$B$2</f>
        <v>0.17</v>
      </c>
      <c r="F11" t="s">
        <v>28</v>
      </c>
      <c r="G11" s="9">
        <f>E11*1.05</f>
        <v>0.1785</v>
      </c>
    </row>
    <row r="12">
      <c r="A12" t="s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3</v>
      </c>
      <c r="G12" s="9">
        <f>E12*2.2</f>
        <v>0.044</v>
      </c>
    </row>
    <row r="13">
      <c r="A13" t="s">
        <v>32</v>
      </c>
      <c r="B13" t="s">
        <v>33</v>
      </c>
      <c r="C13" t="s">
        <v>34</v>
      </c>
      <c r="D13" s="4">
        <v>0.01</v>
      </c>
      <c r="E13" s="6">
        <f>D13*$B$2</f>
        <v>0.01</v>
      </c>
      <c r="F13" t="s">
        <v>3</v>
      </c>
      <c r="G13" s="9">
        <f>E13*0.35</f>
        <v>0.0035</v>
      </c>
    </row>
    <row r="14">
      <c r="A14" t="s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3</v>
      </c>
      <c r="G14" s="9">
        <f>E14*0.82</f>
        <v>0.0656</v>
      </c>
    </row>
    <row r="15">
      <c r="A15" t="s">
        <v>38</v>
      </c>
      <c r="B15" t="s">
        <v>39</v>
      </c>
      <c r="C15" t="s">
        <v>37</v>
      </c>
      <c r="D15" s="4">
        <v>0.02</v>
      </c>
      <c r="E15" s="6">
        <f>D15*$B$2</f>
        <v>0.02</v>
      </c>
      <c r="F15" t="s">
        <v>3</v>
      </c>
      <c r="G15" s="9">
        <f>E15*1.05</f>
        <v>0.021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 t="s">
        <v>53</v>
      </c>
    </row>
    <row r="4">
      <c r="A4" t="s">
        <v>47</v>
      </c>
      <c r="B4">
        <v>3</v>
      </c>
      <c r="C4" t="s">
        <v>54</v>
      </c>
      <c r="D4" t="s" s="12">
        <v>55</v>
      </c>
      <c r="E4" t="s" s="12">
        <v>56</v>
      </c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60</v>
      </c>
    </row>
    <row r="6">
      <c r="A6" t="s">
        <v>47</v>
      </c>
      <c r="B6">
        <v>5</v>
      </c>
      <c r="C6" t="s">
        <v>61</v>
      </c>
      <c r="D6" t="s" s="12">
        <v>62</v>
      </c>
      <c r="E6" t="s" s="12"/>
      <c r="F6" t="s">
        <v>63</v>
      </c>
    </row>
    <row r="7">
      <c r="A7" t="s">
        <v>47</v>
      </c>
      <c r="B7">
        <v>6</v>
      </c>
      <c r="C7" t="s">
        <v>64</v>
      </c>
      <c r="D7" t="s" s="12">
        <v>65</v>
      </c>
      <c r="E7" t="s" s="12"/>
      <c r="F7"/>
    </row>
    <row r="8">
      <c r="A8" t="s">
        <v>47</v>
      </c>
      <c r="B8">
        <v>7</v>
      </c>
      <c r="C8" t="s">
        <v>66</v>
      </c>
      <c r="D8" t="s" s="12">
        <v>67</v>
      </c>
      <c r="E8" t="s" s="12"/>
      <c r="F8" t="s">
        <v>68</v>
      </c>
    </row>
    <row r="9">
      <c r="A9" t="s">
        <v>47</v>
      </c>
      <c r="B9">
        <v>8</v>
      </c>
      <c r="C9" t="s">
        <v>69</v>
      </c>
      <c r="D9" t="s" s="12">
        <v>70</v>
      </c>
      <c r="E9" t="s" s="12">
        <v>71</v>
      </c>
      <c r="F9" t="s">
        <v>72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47</v>
      </c>
      <c r="C2" t="s">
        <v>77</v>
      </c>
      <c r="D2" s="6">
        <f>'Besoins'!$B$2*0.94</f>
        <v>0.94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'Besoins'!$B$2*0.1</f>
        <v>0.1</v>
      </c>
      <c r="E3" t="s">
        <v>3</v>
      </c>
    </row>
    <row r="4">
      <c r="A4">
        <v>1</v>
      </c>
      <c r="B4" t="s">
        <v>80</v>
      </c>
      <c r="C4" t="s">
        <v>79</v>
      </c>
      <c r="D4" s="6">
        <f>'Besoins'!$B$2*0.06</f>
        <v>0.06</v>
      </c>
      <c r="E4" t="s">
        <v>28</v>
      </c>
    </row>
    <row r="5">
      <c r="A5">
        <v>1</v>
      </c>
      <c r="B5" t="s">
        <v>81</v>
      </c>
      <c r="C5" t="s">
        <v>79</v>
      </c>
      <c r="D5" s="6">
        <f>'Besoins'!$B$2*0.008</f>
        <v>0.008</v>
      </c>
      <c r="E5" t="s">
        <v>3</v>
      </c>
    </row>
    <row r="6">
      <c r="A6">
        <v>1</v>
      </c>
      <c r="B6" t="s">
        <v>78</v>
      </c>
      <c r="C6" t="s">
        <v>79</v>
      </c>
      <c r="D6" s="6">
        <f>'Besoins'!$B$2*0.4</f>
        <v>0.4</v>
      </c>
      <c r="E6" t="s">
        <v>3</v>
      </c>
    </row>
    <row r="7">
      <c r="A7">
        <v>1</v>
      </c>
      <c r="B7" t="s">
        <v>82</v>
      </c>
      <c r="C7" t="s">
        <v>83</v>
      </c>
      <c r="D7" s="6">
        <f>'Besoins'!$B$2*1.818</f>
        <v>1.818</v>
      </c>
      <c r="E7" t="s">
        <v>15</v>
      </c>
    </row>
    <row r="8">
      <c r="A8">
        <v>1</v>
      </c>
      <c r="B8" t="s">
        <v>80</v>
      </c>
      <c r="C8" t="s">
        <v>79</v>
      </c>
      <c r="D8" s="6">
        <f>'Besoins'!$B$2*0.11</f>
        <v>0.11</v>
      </c>
      <c r="E8" t="s">
        <v>28</v>
      </c>
    </row>
    <row r="9">
      <c r="A9">
        <v>1</v>
      </c>
      <c r="B9" t="s">
        <v>81</v>
      </c>
      <c r="C9" t="s">
        <v>79</v>
      </c>
      <c r="D9" s="6">
        <f>'Besoins'!$B$2*0.012</f>
        <v>0.012</v>
      </c>
      <c r="E9" t="s">
        <v>3</v>
      </c>
    </row>
    <row r="10">
      <c r="A10">
        <v>1</v>
      </c>
      <c r="B10" t="s">
        <v>84</v>
      </c>
      <c r="C10" t="s">
        <v>79</v>
      </c>
      <c r="D10" s="6">
        <f>'Besoins'!$B$2*0.01</f>
        <v>0.01</v>
      </c>
      <c r="E10" t="s">
        <v>3</v>
      </c>
    </row>
    <row r="11">
      <c r="A11">
        <v>1</v>
      </c>
      <c r="B11" t="s">
        <v>85</v>
      </c>
      <c r="C11" t="s">
        <v>79</v>
      </c>
      <c r="D11" s="6">
        <f>'Besoins'!$B$2*0.1</f>
        <v>0.1</v>
      </c>
      <c r="E11" t="s">
        <v>3</v>
      </c>
    </row>
    <row r="12">
      <c r="A12">
        <v>1</v>
      </c>
      <c r="B12" t="s">
        <v>86</v>
      </c>
      <c r="C12" t="s">
        <v>79</v>
      </c>
      <c r="D12" s="6">
        <f>'Besoins'!$B$2*0.08</f>
        <v>0.08</v>
      </c>
      <c r="E12" t="s">
        <v>3</v>
      </c>
    </row>
    <row r="13">
      <c r="A13">
        <v>1</v>
      </c>
      <c r="B13" t="s">
        <v>87</v>
      </c>
      <c r="C13" t="s">
        <v>79</v>
      </c>
      <c r="D13" s="6">
        <f>'Besoins'!$B$2*0.02</f>
        <v>0.02</v>
      </c>
      <c r="E13" t="s">
        <v>3</v>
      </c>
    </row>
    <row r="14">
      <c r="A14">
        <v>1</v>
      </c>
      <c r="B14" t="s">
        <v>88</v>
      </c>
      <c r="C14" t="s">
        <v>79</v>
      </c>
      <c r="D14" s="6">
        <f>'Besoins'!$B$2*0.02</f>
        <v>0.02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89</v>
      </c>
      <c r="B1"/>
      <c r="C1"/>
      <c r="D1"/>
    </row>
    <row r="2">
      <c r="A2" t="str" s="13">
        <f>"FER-KOUGLOF · BOU.PAINS_VIENNOIS · référence : "&amp;Besoins!B3&amp;" "&amp;Besoins!C3&amp;" · multiplicateur réglable sur la feuille ""Besoins"""</f>
        <v>FER-KOUGLOF · BOU.PAINS_VIENNOIS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"[FOUETTER] "&amp;Procedure!D2</f>
        <v>[FOUETTER] Fouettez farine (100g), levure (8g) et lait (60g) pour le levain de pâte. Maturez à température ambiante.</v>
      </c>
      <c r="C5"/>
      <c r="D5"/>
    </row>
    <row r="6">
      <c r="A6"/>
      <c r="B6" t="s">
        <v>92</v>
      </c>
      <c r="C6" s="6">
        <f>'Besoins'!$B$2*0.1</f>
        <v>0.1</v>
      </c>
      <c r="D6" t="s">
        <v>3</v>
      </c>
    </row>
    <row r="7">
      <c r="A7"/>
      <c r="B7" t="s">
        <v>93</v>
      </c>
      <c r="C7" s="6">
        <f>'Besoins'!$B$2*0.008</f>
        <v>0.008</v>
      </c>
      <c r="D7" t="s">
        <v>3</v>
      </c>
    </row>
    <row r="8">
      <c r="A8"/>
      <c r="B8" t="s">
        <v>94</v>
      </c>
      <c r="C8" s="6">
        <f>'Besoins'!$B$2*0.06</f>
        <v>0.06</v>
      </c>
      <c r="D8" t="s">
        <v>28</v>
      </c>
    </row>
    <row r="9">
      <c r="A9" t="s" s="15">
        <v>95</v>
      </c>
      <c r="B9" t="str" s="12">
        <f>"[FRASER] "&amp;Procedure!D3</f>
        <v>[FRASER] Frasez farine (400g), œufs (1,8 pc), lait (110g), levure (12g) et sel (10g) avec le levain de pâte, 5 min lent.</v>
      </c>
      <c r="C9"/>
      <c r="D9"/>
    </row>
    <row r="10">
      <c r="A10"/>
      <c r="B10" t="s">
        <v>92</v>
      </c>
      <c r="C10" s="6">
        <f>'Besoins'!$B$2*0.4</f>
        <v>0.4</v>
      </c>
      <c r="D10" t="s">
        <v>3</v>
      </c>
    </row>
    <row r="11">
      <c r="A11"/>
      <c r="B11" t="s">
        <v>96</v>
      </c>
      <c r="C11" s="6">
        <f>'Besoins'!$B$2*1.818</f>
        <v>1.818</v>
      </c>
      <c r="D11" t="s">
        <v>15</v>
      </c>
    </row>
    <row r="12">
      <c r="A12"/>
      <c r="B12" t="s">
        <v>94</v>
      </c>
      <c r="C12" s="6">
        <f>'Besoins'!$B$2*0.11</f>
        <v>0.11</v>
      </c>
      <c r="D12" t="s">
        <v>28</v>
      </c>
    </row>
    <row r="13">
      <c r="A13"/>
      <c r="B13" t="s">
        <v>93</v>
      </c>
      <c r="C13" s="6">
        <f>'Besoins'!$B$2*0.012</f>
        <v>0.012</v>
      </c>
      <c r="D13" t="s">
        <v>3</v>
      </c>
    </row>
    <row r="14">
      <c r="A14"/>
      <c r="B14" t="str">
        <f>Besoins!B13</f>
        <v>Sel fin de cuisine</v>
      </c>
      <c r="C14" s="6">
        <f>Besoins!E13</f>
        <v>0.01</v>
      </c>
      <c r="D14" t="str">
        <f>Besoins!F13</f>
        <v>kg</v>
      </c>
    </row>
    <row r="15">
      <c r="A15" t="s" s="15">
        <v>97</v>
      </c>
      <c r="B15" t="str" s="12">
        <f>"[PÉTRIR] "&amp;Procedure!D4</f>
        <v>[PÉTRIR] Pétrissez 6-8 min moyen, incorporez beurre (100g) et sucre (80g), 6-8 min moyen.</v>
      </c>
      <c r="C15"/>
      <c r="D15"/>
    </row>
    <row r="16">
      <c r="A16"/>
      <c r="B16" t="str">
        <f>Besoins!B10</f>
        <v>Beurre doux 82% MG plaquette</v>
      </c>
      <c r="C16" s="6">
        <f>Besoins!E10</f>
        <v>0.1</v>
      </c>
      <c r="D16" t="str">
        <f>Besoins!F10</f>
        <v>kg</v>
      </c>
    </row>
    <row r="17">
      <c r="A17"/>
      <c r="B17" t="str">
        <f>Besoins!B14</f>
        <v>Sucre blanc cristal sac 25 kg</v>
      </c>
      <c r="C17" s="6">
        <f>Besoins!E14</f>
        <v>0.08</v>
      </c>
      <c r="D17" t="str">
        <f>Besoins!F14</f>
        <v>kg</v>
      </c>
    </row>
    <row r="18">
      <c r="A18"/>
      <c r="B18" t="str" s="16">
        <f>"ℹ "&amp;Procedure!E4</f>
        <v>ℹ</v>
      </c>
      <c r="C18"/>
      <c r="D18"/>
    </row>
    <row r="19">
      <c r="A19" t="s" s="15">
        <v>98</v>
      </c>
      <c r="B19" t="str" s="12">
        <f>"[POINTER] "&amp;Procedure!D5</f>
        <v>[POINTER] Pointez avec rabat, réservez toute la nuit au réfrigérateur.</v>
      </c>
      <c r="C19"/>
      <c r="D19"/>
    </row>
    <row r="20">
      <c r="A20" t="s" s="15">
        <v>99</v>
      </c>
      <c r="B20" t="str" s="12">
        <f>"[DIVISER] "&amp;Procedure!D6</f>
        <v>[DIVISER] Divisez en 2, boulez, réfrigérez 30 min. Graissez les moules, amandes entières (20g) au fond.</v>
      </c>
      <c r="C20"/>
      <c r="D20"/>
    </row>
    <row r="21">
      <c r="A21"/>
      <c r="B21" t="str">
        <f>Besoins!B9</f>
        <v>Amandes entières blanchies</v>
      </c>
      <c r="C21" s="6">
        <f>Besoins!E9</f>
        <v>0.02</v>
      </c>
      <c r="D21" t="str">
        <f>Besoins!F9</f>
        <v>kg</v>
      </c>
    </row>
    <row r="22">
      <c r="A22" t="s" s="15">
        <v>100</v>
      </c>
      <c r="B22" t="str" s="12">
        <f>"[FAÇONNER] "&amp;Procedure!D7</f>
        <v>[FAÇONNER] Façonnez en petites couronnes, dans les moules sans déplacer les amandes.</v>
      </c>
      <c r="C22"/>
      <c r="D22"/>
    </row>
    <row r="23">
      <c r="A23"/>
      <c r="B23" t="str">
        <f>Besoins!B9</f>
        <v>Amandes entières blanchies</v>
      </c>
      <c r="C23" s="6">
        <f>Besoins!E9</f>
        <v>0.02</v>
      </c>
      <c r="D23" t="str">
        <f>Besoins!F9</f>
        <v>kg</v>
      </c>
    </row>
    <row r="24">
      <c r="A24" t="s" s="15">
        <v>101</v>
      </c>
      <c r="B24" t="str" s="12">
        <f>"[APPRÊTER] "&amp;Procedure!D8</f>
        <v>[APPRÊTER] Apprêt en étuve à 28°C.</v>
      </c>
      <c r="C24"/>
      <c r="D24"/>
    </row>
    <row r="25">
      <c r="A25" t="s" s="15">
        <v>102</v>
      </c>
      <c r="B25" t="str" s="12">
        <f>"[ENFOURNER] "&amp;Procedure!D9</f>
        <v>[ENFOURNER] Enfournez, démoulez sur grille, sucre glace (20g) une fois refroidi.</v>
      </c>
      <c r="C25"/>
      <c r="D25"/>
    </row>
    <row r="26">
      <c r="A26"/>
      <c r="B26" t="str">
        <f>Besoins!B15</f>
        <v>Sucre glace tamisé</v>
      </c>
      <c r="C26" s="6">
        <f>Besoins!E15</f>
        <v>0.02</v>
      </c>
      <c r="D26" t="str">
        <f>Besoins!F15</f>
        <v>kg</v>
      </c>
    </row>
    <row r="27">
      <c r="A27"/>
      <c r="B27" t="str" s="16">
        <f>"ℹ "&amp;Procedure!E9</f>
        <v>ℹ</v>
      </c>
      <c r="C27"/>
      <c r="D27"/>
    </row>
    <row r="28">
      <c r="A28"/>
      <c r="B28"/>
      <c r="C28"/>
      <c r="D28"/>
    </row>
    <row r="29">
      <c r="A29" t="s" s="17">
        <v>103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9:D9"/>
    <mergeCell ref="B15:D15"/>
    <mergeCell ref="B18:D18"/>
    <mergeCell ref="B19:D19"/>
    <mergeCell ref="B20:D20"/>
    <mergeCell ref="B22:D22"/>
    <mergeCell ref="B24:D24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2026-09-15T15:41:11Z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2026-09-15T15:41:11Z</dcterms:modified>
  <cp:revision>1</cp:revision>
</cp:coreProperties>
</file>