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<sst xmlns="http://schemas.openxmlformats.org/spreadsheetml/2006/main" count="112" uniqueCount="112">
  <si>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</si>
  <si>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</si>
  <si>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</si>
  <si>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</si>
  <si>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</si>
  <si>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</si>
  <si>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</si>
  <si>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</si>
  <si>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</si>
  <si>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</si>
  <si>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</si>
  <si>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</si>
  <si>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</si>
  <si>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</si>
  <si>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</si>
  <si>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</si>
  <si>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</si>
  <si>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</si>
  <si>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</si>
  <si>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</si>
  <si>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</si>
  <si>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</si>
  <si>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</si>
  <si>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</si>
  <si>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</si>
  <si>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</si>
  <si>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</si>
  <si>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</si>
  <si>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</si>
  <si>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</si>
  <si>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</si>
  <si>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</si>
  <si>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</si>
  <si>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</si>
  <si>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</si>
  <si>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</si>
  <si>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</si>
  <si>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</si>
  <si>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</si>
  <si>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</si>
  <si>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</si>
  <si>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</si>
  <si>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</si>
  <si>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</si>
  <si>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</si>
  <si>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</si>
  <si>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</si>
  <si>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Gâche (Ferrandi)</t>
  </si>
  <si>
    <t>FOUETTER</t>
  </si>
  <si>
    <t>Fouettez farine (200g), levure (8g) et lait (125g) pour le levain de pâte. Maturez à température ambiante.</t>
  </si>
  <si>
    <t>180 min (repos)</t>
  </si>
  <si>
    <t>FRASER</t>
  </si>
  <si>
    <t>Frasez farine (200g), œufs (1,8 pc), crème (100g), levure (12g) et sel (10g) avec le levain de pâte, 5 min lent.</t>
  </si>
  <si>
    <t>5 min (prepa)</t>
  </si>
  <si>
    <t>PÉTRIR</t>
  </si>
  <si>
    <t>Pétrissez 6-8 min moyen, incorporez beurre (125g), sucre (75g) et rhum (20g),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</si>
  <si>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</si>
  <si>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</si>
  <si>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</si>
  <si>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</si>
  <si>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</si>
  <si>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</si>
  <si>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min, façonnez en bâtards, dorez à la dorure au lait.</t>
  </si>
  <si>
    <t>30 min (repos)</t>
  </si>
  <si>
    <t>APPRÊTER</t>
  </si>
  <si>
    <t>Apprêt en étuve à 28°C.</t>
  </si>
  <si>
    <t>90 min (repos)</t>
  </si>
  <si>
    <t>ENFOURNER</t>
  </si>
  <si>
    <t>Grignez sur toute la longueur, enfournez.</t>
  </si>
  <si>
    <t>180-200°C</t>
  </si>
  <si>
    <t>25 min (cuisson)</t>
  </si>
  <si>
    <t>Dorure au lait (Ferrandi)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</si>
  <si>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</si>
  <si>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</si>
  <si>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</si>
  <si>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</si>
  <si>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</si>
  <si>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</si>
  <si>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</si>
  <si>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</si>
  <si>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</si>
  <si>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</si>
  <si>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</si>
  <si>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</si>
  <si>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 (conv.)</t>
  </si>
  <si>
    <t>conversion</t>
  </si>
  <si>
    <t xml:space="preserve">    ↳ Crème liquide entière 35% MG UHT</t>
  </si>
  <si>
    <t xml:space="preserve">    ↳ Sel fin de cuisine</t>
  </si>
  <si>
    <t xml:space="preserve">    ↳ Rhum blanc (pâtisserie)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</si>
  <si>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</si>
  <si>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</si>
  <si>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</si>
  <si>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</si>
  <si>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</si>
  <si>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</si>
  <si>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>Fiche technique — Gâche (Ferrandi)</t>
  </si>
  <si>
    <t>Gâche (Ferrandi)  FER-GACHE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</si>
  <si>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</si>
  <si>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</si>
  <si>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</si>
  <si>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</si>
  <si>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</si>
  <si>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</si>
  <si>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</si>
  <si>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</si>
  <si>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</si>
  <si>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 xml:space="preserve">    Dorure au lait (Ferrandi)</t>
  </si>
  <si>
    <t>6.</t>
  </si>
  <si>
    <t>7.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</si>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</sst>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0.68</v>
      </c>
      <c r="C3" t="s" s="5">
        <v>3</v>
      </c>
      <c r="D3"/>
      <c r="E3"/>
      <c r="F3"/>
    </row>
    <row r="4">
      <c r="A4" t="s">
        <v>4</v>
      </c>
      <c r="B4" s="6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3.318</v>
      </c>
      <c r="E7" s="6">
        <f>D7*$B$2</f>
        <v>3.318</v>
      </c>
      <c r="F7" t="s">
        <v>15</v>
      </c>
      <c r="G7" s="9">
        <f>E7*0.27</f>
        <v>0.89586</v>
      </c>
    </row>
    <row r="8">
      <c r="A8" t="s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19</v>
      </c>
      <c r="G8" s="9">
        <f>E8*12</f>
        <v>0.24</v>
      </c>
    </row>
    <row r="9">
      <c r="A9" t="s">
        <v>20</v>
      </c>
      <c r="B9" t="s">
        <v>21</v>
      </c>
      <c r="C9" t="s">
        <v>22</v>
      </c>
      <c r="D9" s="4">
        <v>0.4</v>
      </c>
      <c r="E9" s="6">
        <f>D9*$B$2</f>
        <v>0.4</v>
      </c>
      <c r="F9" t="s">
        <v>3</v>
      </c>
      <c r="G9" s="9">
        <f>E9*0.56</f>
        <v>0.224</v>
      </c>
    </row>
    <row r="10">
      <c r="A10" t="s">
        <v>23</v>
      </c>
      <c r="B10" t="s">
        <v>24</v>
      </c>
      <c r="C10" t="s">
        <v>25</v>
      </c>
      <c r="D10" s="4">
        <v>0.125</v>
      </c>
      <c r="E10" s="6">
        <f>D10*$B$2</f>
        <v>0.125</v>
      </c>
      <c r="F10" t="s">
        <v>3</v>
      </c>
      <c r="G10" s="9">
        <f>E10*5.2</f>
        <v>0.65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19</v>
      </c>
      <c r="G11" s="9">
        <f>E11*6</f>
        <v>0.6</v>
      </c>
    </row>
    <row r="12">
      <c r="A12" t="s">
        <v>29</v>
      </c>
      <c r="B12" t="s">
        <v>30</v>
      </c>
      <c r="C12" t="s">
        <v>28</v>
      </c>
      <c r="D12" s="4">
        <v>0.135</v>
      </c>
      <c r="E12" s="6">
        <f>D12*$B$2</f>
        <v>0.135</v>
      </c>
      <c r="F12" t="s">
        <v>19</v>
      </c>
      <c r="G12" s="9">
        <f>E12*1.05</f>
        <v>0.14175</v>
      </c>
    </row>
    <row r="13">
      <c r="A13" t="s">
        <v>31</v>
      </c>
      <c r="B13" t="s">
        <v>32</v>
      </c>
      <c r="C13" t="s">
        <v>33</v>
      </c>
      <c r="D13" s="4">
        <v>0.02</v>
      </c>
      <c r="E13" s="6">
        <f>D13*$B$2</f>
        <v>0.02</v>
      </c>
      <c r="F13" t="s">
        <v>3</v>
      </c>
      <c r="G13" s="9">
        <f>E13*2.2</f>
        <v>0.044</v>
      </c>
    </row>
    <row r="14">
      <c r="A14" t="s">
        <v>34</v>
      </c>
      <c r="B14" t="s">
        <v>35</v>
      </c>
      <c r="C14" t="s">
        <v>36</v>
      </c>
      <c r="D14" s="4">
        <v>0.01</v>
      </c>
      <c r="E14" s="6">
        <f>D14*$B$2</f>
        <v>0.01</v>
      </c>
      <c r="F14" t="s">
        <v>3</v>
      </c>
      <c r="G14" s="9">
        <f>E14*0.35</f>
        <v>0.0035</v>
      </c>
    </row>
    <row r="15">
      <c r="A15" t="s">
        <v>37</v>
      </c>
      <c r="B15" t="s">
        <v>38</v>
      </c>
      <c r="C15" t="s">
        <v>39</v>
      </c>
      <c r="D15" s="4">
        <v>0.075</v>
      </c>
      <c r="E15" s="6">
        <f>D15*$B$2</f>
        <v>0.075</v>
      </c>
      <c r="F15" t="s">
        <v>3</v>
      </c>
      <c r="G15" s="9">
        <f>E15*0.82</f>
        <v>0.0615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/>
      <c r="F3" t="s">
        <v>53</v>
      </c>
    </row>
    <row r="4">
      <c r="A4" t="s">
        <v>47</v>
      </c>
      <c r="B4">
        <v>3</v>
      </c>
      <c r="C4" t="s">
        <v>54</v>
      </c>
      <c r="D4" t="s" s="12">
        <v>55</v>
      </c>
      <c r="E4" t="s" s="12">
        <v>56</v>
      </c>
      <c r="F4" t="s">
        <v>57</v>
      </c>
    </row>
    <row r="5">
      <c r="A5" t="s">
        <v>47</v>
      </c>
      <c r="B5">
        <v>4</v>
      </c>
      <c r="C5" t="s">
        <v>58</v>
      </c>
      <c r="D5" t="s" s="12">
        <v>59</v>
      </c>
      <c r="E5" t="s" s="12"/>
      <c r="F5" t="s">
        <v>60</v>
      </c>
    </row>
    <row r="6">
      <c r="A6" t="s">
        <v>47</v>
      </c>
      <c r="B6">
        <v>5</v>
      </c>
      <c r="C6" t="s">
        <v>61</v>
      </c>
      <c r="D6" t="s" s="12">
        <v>62</v>
      </c>
      <c r="E6" t="s" s="12"/>
      <c r="F6" t="s">
        <v>63</v>
      </c>
    </row>
    <row r="7">
      <c r="A7" t="s">
        <v>47</v>
      </c>
      <c r="B7">
        <v>6</v>
      </c>
      <c r="C7" t="s">
        <v>64</v>
      </c>
      <c r="D7" t="s" s="12">
        <v>65</v>
      </c>
      <c r="E7" t="s" s="12"/>
      <c r="F7" t="s">
        <v>66</v>
      </c>
    </row>
    <row r="8">
      <c r="A8" t="s">
        <v>47</v>
      </c>
      <c r="B8">
        <v>7</v>
      </c>
      <c r="C8" t="s">
        <v>67</v>
      </c>
      <c r="D8" t="s" s="12">
        <v>68</v>
      </c>
      <c r="E8" t="s" s="12">
        <v>69</v>
      </c>
      <c r="F8" t="s">
        <v>70</v>
      </c>
    </row>
    <row r="9">
      <c r="A9" t="s">
        <v>71</v>
      </c>
      <c r="B9">
        <v>1</v>
      </c>
      <c r="C9" t="s">
        <v>48</v>
      </c>
      <c r="D9" t="s" s="12">
        <v>72</v>
      </c>
      <c r="E9" t="s" s="12">
        <v>73</v>
      </c>
      <c r="F9" t="s">
        <v>74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47</v>
      </c>
      <c r="C2" t="s">
        <v>79</v>
      </c>
      <c r="D2" s="6">
        <f>'Besoins'!$B$2*0.68</f>
        <v>0.68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'Besoins'!$B$2*0.2</f>
        <v>0.2</v>
      </c>
      <c r="E3" t="s">
        <v>3</v>
      </c>
    </row>
    <row r="4">
      <c r="A4">
        <v>1</v>
      </c>
      <c r="B4" t="s">
        <v>82</v>
      </c>
      <c r="C4" t="s">
        <v>81</v>
      </c>
      <c r="D4" s="6">
        <f>'Besoins'!$B$2*0.125</f>
        <v>0.125</v>
      </c>
      <c r="E4" t="s">
        <v>19</v>
      </c>
    </row>
    <row r="5">
      <c r="A5">
        <v>1</v>
      </c>
      <c r="B5" t="s">
        <v>83</v>
      </c>
      <c r="C5" t="s">
        <v>81</v>
      </c>
      <c r="D5" s="6">
        <f>'Besoins'!$B$2*0.008</f>
        <v>0.008</v>
      </c>
      <c r="E5" t="s">
        <v>3</v>
      </c>
    </row>
    <row r="6">
      <c r="A6">
        <v>1</v>
      </c>
      <c r="B6" t="s">
        <v>80</v>
      </c>
      <c r="C6" t="s">
        <v>81</v>
      </c>
      <c r="D6" s="6">
        <f>'Besoins'!$B$2*0.2</f>
        <v>0.2</v>
      </c>
      <c r="E6" t="s">
        <v>3</v>
      </c>
    </row>
    <row r="7">
      <c r="A7">
        <v>1</v>
      </c>
      <c r="B7" t="s">
        <v>84</v>
      </c>
      <c r="C7" t="s">
        <v>85</v>
      </c>
      <c r="D7" s="6">
        <f>'Besoins'!$B$2*1.818</f>
        <v>1.818</v>
      </c>
      <c r="E7" t="s">
        <v>15</v>
      </c>
    </row>
    <row r="8">
      <c r="A8">
        <v>1</v>
      </c>
      <c r="B8" t="s">
        <v>86</v>
      </c>
      <c r="C8" t="s">
        <v>81</v>
      </c>
      <c r="D8" s="6">
        <f>'Besoins'!$B$2*0.1</f>
        <v>0.1</v>
      </c>
      <c r="E8" t="s">
        <v>19</v>
      </c>
    </row>
    <row r="9">
      <c r="A9">
        <v>1</v>
      </c>
      <c r="B9" t="s">
        <v>83</v>
      </c>
      <c r="C9" t="s">
        <v>81</v>
      </c>
      <c r="D9" s="6">
        <f>'Besoins'!$B$2*0.012</f>
        <v>0.012</v>
      </c>
      <c r="E9" t="s">
        <v>3</v>
      </c>
    </row>
    <row r="10">
      <c r="A10">
        <v>1</v>
      </c>
      <c r="B10" t="s">
        <v>87</v>
      </c>
      <c r="C10" t="s">
        <v>81</v>
      </c>
      <c r="D10" s="6">
        <f>'Besoins'!$B$2*0.01</f>
        <v>0.01</v>
      </c>
      <c r="E10" t="s">
        <v>3</v>
      </c>
    </row>
    <row r="11">
      <c r="A11">
        <v>1</v>
      </c>
      <c r="B11" t="s">
        <v>88</v>
      </c>
      <c r="C11" t="s">
        <v>81</v>
      </c>
      <c r="D11" s="6">
        <f>'Besoins'!$B$2*0.02</f>
        <v>0.02</v>
      </c>
      <c r="E11" t="s">
        <v>19</v>
      </c>
    </row>
    <row r="12">
      <c r="A12">
        <v>1</v>
      </c>
      <c r="B12" t="s">
        <v>89</v>
      </c>
      <c r="C12" t="s">
        <v>81</v>
      </c>
      <c r="D12" s="6">
        <f>'Besoins'!$B$2*0.125</f>
        <v>0.125</v>
      </c>
      <c r="E12" t="s">
        <v>3</v>
      </c>
    </row>
    <row r="13">
      <c r="A13">
        <v>1</v>
      </c>
      <c r="B13" t="s">
        <v>90</v>
      </c>
      <c r="C13" t="s">
        <v>81</v>
      </c>
      <c r="D13" s="6">
        <f>'Besoins'!$B$2*0.075</f>
        <v>0.075</v>
      </c>
      <c r="E13" t="s">
        <v>3</v>
      </c>
    </row>
    <row r="14">
      <c r="A14">
        <v>1</v>
      </c>
      <c r="B14" t="s">
        <v>91</v>
      </c>
      <c r="C14" t="s">
        <v>79</v>
      </c>
      <c r="D14" s="6">
        <f>'Besoins'!$B$2*0.045</f>
        <v>0.045</v>
      </c>
      <c r="E14" t="s">
        <v>3</v>
      </c>
    </row>
    <row r="15">
      <c r="A15">
        <v>2</v>
      </c>
      <c r="B15" t="s">
        <v>92</v>
      </c>
      <c r="C15" t="s">
        <v>85</v>
      </c>
      <c r="D15" s="6">
        <f>'Besoins'!$B$2*1</f>
        <v>1</v>
      </c>
      <c r="E15" t="s">
        <v>15</v>
      </c>
    </row>
    <row r="16">
      <c r="A16">
        <v>2</v>
      </c>
      <c r="B16" t="s">
        <v>93</v>
      </c>
      <c r="C16" t="s">
        <v>85</v>
      </c>
      <c r="D16" s="6">
        <f>'Besoins'!$B$2*1</f>
        <v>1</v>
      </c>
      <c r="E16" t="s">
        <v>15</v>
      </c>
    </row>
    <row r="17">
      <c r="A17">
        <v>2</v>
      </c>
      <c r="B17" t="s">
        <v>94</v>
      </c>
      <c r="C17" t="s">
        <v>81</v>
      </c>
      <c r="D17" s="6">
        <f>'Besoins'!$B$2*0.01</f>
        <v>0.01</v>
      </c>
      <c r="E1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95</v>
      </c>
      <c r="B1"/>
      <c r="C1"/>
      <c r="D1"/>
    </row>
    <row r="2">
      <c r="A2" t="str" s="13">
        <f>"FER-GACHE · BOU.PAINS_VIENNOIS · référence : "&amp;Besoins!B3&amp;" "&amp;Besoins!C3&amp;" · multiplicateur réglable sur la feuille ""Besoins"""</f>
        <v>FER-GACHE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 t="s" s="15">
        <v>97</v>
      </c>
      <c r="B5" t="str" s="12">
        <f>"[FOUETTER] "&amp;Procedure!D2</f>
        <v>[FOUETTER] Fouettez farine (200g), levure (8g) et lait (125g) pour le levain de pâte. Maturez à température ambiante.</v>
      </c>
      <c r="C5"/>
      <c r="D5"/>
    </row>
    <row r="6">
      <c r="A6"/>
      <c r="B6" t="s">
        <v>98</v>
      </c>
      <c r="C6" s="6">
        <f>'Besoins'!$B$2*0.2</f>
        <v>0.2</v>
      </c>
      <c r="D6" t="s">
        <v>3</v>
      </c>
    </row>
    <row r="7">
      <c r="A7"/>
      <c r="B7" t="s">
        <v>99</v>
      </c>
      <c r="C7" s="6">
        <f>'Besoins'!$B$2*0.008</f>
        <v>0.008</v>
      </c>
      <c r="D7" t="s">
        <v>3</v>
      </c>
    </row>
    <row r="8">
      <c r="A8"/>
      <c r="B8" t="s">
        <v>100</v>
      </c>
      <c r="C8" s="6">
        <f>'Besoins'!$B$2*0.125</f>
        <v>0.125</v>
      </c>
      <c r="D8" t="s">
        <v>19</v>
      </c>
    </row>
    <row r="9">
      <c r="A9" t="s" s="15">
        <v>101</v>
      </c>
      <c r="B9" t="str" s="12">
        <f>"[FRASER] "&amp;Procedure!D3</f>
        <v>[FRASER] Frasez farine (200g), œufs (1,8 pc), crème (100g), levure (12g) et sel (10g) avec le levain de pâte, 5 min lent.</v>
      </c>
      <c r="C9"/>
      <c r="D9"/>
    </row>
    <row r="10">
      <c r="A10"/>
      <c r="B10" t="s">
        <v>102</v>
      </c>
      <c r="C10" s="6">
        <f>'Besoins'!$B$2*1.818</f>
        <v>1.818</v>
      </c>
      <c r="D10" t="s">
        <v>15</v>
      </c>
    </row>
    <row r="11">
      <c r="A11"/>
      <c r="B11" t="str">
        <f>Besoins!B11</f>
        <v>Crème liquide entière 35% MG UHT</v>
      </c>
      <c r="C11" s="6">
        <f>Besoins!E11</f>
        <v>0.1</v>
      </c>
      <c r="D11" t="str">
        <f>Besoins!F11</f>
        <v>lt</v>
      </c>
    </row>
    <row r="12">
      <c r="A12"/>
      <c r="B12" t="s">
        <v>99</v>
      </c>
      <c r="C12" s="6">
        <f>'Besoins'!$B$2*0.012</f>
        <v>0.012</v>
      </c>
      <c r="D12" t="s">
        <v>3</v>
      </c>
    </row>
    <row r="13">
      <c r="A13"/>
      <c r="B13" t="str">
        <f>Besoins!B14</f>
        <v>Sel fin de cuisine</v>
      </c>
      <c r="C13" s="6">
        <f>Besoins!E14</f>
        <v>0.01</v>
      </c>
      <c r="D13" t="str">
        <f>Besoins!F14</f>
        <v>kg</v>
      </c>
    </row>
    <row r="14">
      <c r="A14" t="s" s="15">
        <v>103</v>
      </c>
      <c r="B14" t="str" s="12">
        <f>"[PÉTRIR] "&amp;Procedure!D4</f>
        <v>[PÉTRIR] Pétrissez 6-8 min moyen, incorporez beurre (125g), sucre (75g) et rhum (20g), 6-8 min moyen.</v>
      </c>
      <c r="C14"/>
      <c r="D14"/>
    </row>
    <row r="15">
      <c r="A15"/>
      <c r="B15" t="str">
        <f>Besoins!B10</f>
        <v>Beurre doux 82% MG plaquette</v>
      </c>
      <c r="C15" s="6">
        <f>Besoins!E10</f>
        <v>0.125</v>
      </c>
      <c r="D15" t="str">
        <f>Besoins!F10</f>
        <v>kg</v>
      </c>
    </row>
    <row r="16">
      <c r="A16"/>
      <c r="B16" t="str">
        <f>Besoins!B15</f>
        <v>Sucre blanc cristal sac 25 kg</v>
      </c>
      <c r="C16" s="6">
        <f>Besoins!E15</f>
        <v>0.075</v>
      </c>
      <c r="D16" t="str">
        <f>Besoins!F15</f>
        <v>kg</v>
      </c>
    </row>
    <row r="17">
      <c r="A17"/>
      <c r="B17" t="str">
        <f>Besoins!B8</f>
        <v>Rhum blanc (pâtisserie)</v>
      </c>
      <c r="C17" s="6">
        <f>Besoins!E8</f>
        <v>0.02</v>
      </c>
      <c r="D17" t="str">
        <f>Besoins!F8</f>
        <v>lt</v>
      </c>
    </row>
    <row r="18">
      <c r="A18"/>
      <c r="B18" t="str" s="16">
        <f>"ℹ "&amp;Procedure!E4</f>
        <v>ℹ</v>
      </c>
      <c r="C18"/>
      <c r="D18"/>
    </row>
    <row r="19">
      <c r="A19" t="s" s="15">
        <v>104</v>
      </c>
      <c r="B19" t="str" s="12">
        <f>"[POINTER] "&amp;Procedure!D5</f>
        <v>[POINTER] Pointez avec rabat, réservez toute la nuit au réfrigérateur.</v>
      </c>
      <c r="C19"/>
      <c r="D19"/>
    </row>
    <row r="20">
      <c r="A20" t="s" s="15">
        <v>105</v>
      </c>
      <c r="B20" t="str" s="12">
        <f>"[DIVISER] "&amp;Procedure!D6</f>
        <v>[DIVISER] Divisez en 2, boulez, réfrigérez 30 min, façonnez en bâtards, dorez à la dorure au lait.</v>
      </c>
      <c r="C20"/>
      <c r="D20"/>
    </row>
    <row r="21">
      <c r="A21"/>
      <c r="B21" t="s">
        <v>106</v>
      </c>
      <c r="C21" s="6">
        <f>'Besoins'!$B$2*0.045</f>
        <v>0.045</v>
      </c>
      <c r="D21" t="s">
        <v>3</v>
      </c>
    </row>
    <row r="22">
      <c r="A22" t="s" s="15">
        <v>107</v>
      </c>
      <c r="B22" t="str" s="12">
        <f>"[APPRÊTER] "&amp;Procedure!D7</f>
        <v>[APPRÊTER] Apprêt en étuve à 28°C.</v>
      </c>
      <c r="C22"/>
      <c r="D22"/>
    </row>
    <row r="23">
      <c r="A23" t="s" s="15">
        <v>108</v>
      </c>
      <c r="B23" t="str" s="12">
        <f>"[ENFOURNER] "&amp;Procedure!D8</f>
        <v>[ENFOURNER] Grignez sur toute la longueur, enfournez.</v>
      </c>
      <c r="C23"/>
      <c r="D23"/>
    </row>
    <row r="24">
      <c r="A24"/>
      <c r="B24" t="str" s="16">
        <f>"ℹ "&amp;Procedure!E8</f>
        <v>ℹ</v>
      </c>
      <c r="C24"/>
      <c r="D24"/>
    </row>
    <row r="25">
      <c r="A25"/>
      <c r="B25"/>
      <c r="C25"/>
      <c r="D25"/>
    </row>
    <row r="26">
      <c r="A26" t="s" s="14">
        <v>109</v>
      </c>
      <c r="B26"/>
      <c r="C26"/>
      <c r="D26"/>
    </row>
    <row r="27">
      <c r="A27" t="s" s="15">
        <v>97</v>
      </c>
      <c r="B27" t="str" s="12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102</v>
      </c>
      <c r="C28" s="6">
        <f>'Besoins'!$B$2*1</f>
        <v>1</v>
      </c>
      <c r="D28" t="s">
        <v>15</v>
      </c>
    </row>
    <row r="29">
      <c r="A29"/>
      <c r="B29" t="s">
        <v>110</v>
      </c>
      <c r="C29" s="6">
        <f>'Besoins'!$B$2*1</f>
        <v>1</v>
      </c>
      <c r="D29" t="s">
        <v>15</v>
      </c>
    </row>
    <row r="30">
      <c r="A30"/>
      <c r="B30" t="s">
        <v>100</v>
      </c>
      <c r="C30" s="6">
        <f>'Besoins'!$B$2*0.01</f>
        <v>0.01</v>
      </c>
      <c r="D30" t="s">
        <v>19</v>
      </c>
    </row>
    <row r="31">
      <c r="A31"/>
      <c r="B31" t="str" s="16">
        <f>"ℹ "&amp;Procedure!E9</f>
        <v>ℹ</v>
      </c>
      <c r="C31"/>
      <c r="D31"/>
    </row>
    <row r="32">
      <c r="A32"/>
      <c r="B32"/>
      <c r="C32"/>
      <c r="D32"/>
    </row>
    <row r="33">
      <c r="A33" t="s" s="17">
        <v>111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9:D9"/>
    <mergeCell ref="B14:D14"/>
    <mergeCell ref="B18:D18"/>
    <mergeCell ref="B19:D19"/>
    <mergeCell ref="B20:D20"/>
    <mergeCell ref="B22:D22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2026-09-15T13:23:59Z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2026-09-15T13:23:59Z</dcterms:modified>
  <cp:revision>1</cp:revision>
</cp:coreProperties>
</file>