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<sst xmlns="http://schemas.openxmlformats.org/spreadsheetml/2006/main" count="126" uniqueCount="126">
  <si>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</si>
  <si>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</si>
  <si>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</si>
  <si>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</si>
  <si>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</si>
  <si>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</si>
  <si>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</si>
  <si>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</si>
  <si>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</si>
  <si>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</si>
  <si>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</si>
  <si>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</si>
  <si>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</si>
  <si>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</si>
  <si>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</si>
  <si>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</si>
  <si>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</si>
  <si>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</si>
  <si>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</si>
  <si>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</si>
  <si>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</si>
  <si>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</si>
  <si>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</si>
  <si>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</si>
  <si>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</si>
  <si>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</si>
  <si>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</si>
  <si>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</si>
  <si>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</si>
  <si>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</si>
  <si>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</si>
  <si>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</si>
  <si>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</si>
  <si>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</si>
  <si>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</si>
  <si>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</si>
  <si>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</si>
  <si>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</si>
  <si>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</si>
  <si>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</si>
  <si>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</si>
  <si>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</si>
  <si>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</si>
  <si>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</si>
  <si>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</si>
  <si>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</si>
  <si>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</si>
  <si>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</si>
  <si>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</si>
  <si>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</si>
  <si>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</si>
  <si>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</si>
  <si>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</si>
  <si>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</si>
  <si>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</si>
  <si>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</si>
  <si>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</si>
  <si>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</si>
  <si>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New York rolls (Ferrandi)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</si>
  <si>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</si>
  <si>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</si>
  <si>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</si>
  <si>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</si>
  <si>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</si>
  <si>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</si>
  <si>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</si>
  <si>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</si>
  <si>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</si>
  <si>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</si>
  <si>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</si>
  <si>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</si>
  <si>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</si>
  <si>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</si>
  <si>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</si>
  <si>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</si>
  <si>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</si>
  <si>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</si>
  <si>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</si>
  <si>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</si>
  <si>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</si>
  <si>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</si>
  <si>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</si>
  <si>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</si>
  <si>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</si>
  <si>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</si>
  <si>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</si>
  <si>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</si>
  <si>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</si>
  <si>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</si>
  <si>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</si>
  <si>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</si>
  <si>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</si>
  <si>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</si>
  <si>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</si>
  <si>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</si>
  <si>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</si>
  <si>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</si>
  <si>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</si>
  <si>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</si>
  <si>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</si>
  <si>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</si>
  <si>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</si>
  <si>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</si>
  <si>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</si>
  <si>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</si>
  <si>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</si>
  <si>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 (conv.)</t>
  </si>
  <si>
    <t>conversion</t>
  </si>
  <si>
    <t xml:space="preserve">    ↳ Amidon de maïs (Maïzena)</t>
  </si>
  <si>
    <t xml:space="preserve">    ↳ Amandes effilées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</si>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</sst>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1.185</v>
      </c>
      <c r="C3" t="s" s="5">
        <v>3</v>
      </c>
      <c r="D3"/>
      <c r="E3"/>
      <c r="F3"/>
    </row>
    <row r="4">
      <c r="A4" t="s">
        <v>4</v>
      </c>
      <c r="B4" s="6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E7*0.27</f>
        <v>0.54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E8*14.8</f>
        <v>2.96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22</v>
      </c>
      <c r="B10" t="s">
        <v>23</v>
      </c>
      <c r="C10" t="s">
        <v>24</v>
      </c>
      <c r="D10" s="4">
        <v>0.27</v>
      </c>
      <c r="E10" s="6">
        <f>D10*$B$2</f>
        <v>0.27</v>
      </c>
      <c r="F10" t="s">
        <v>3</v>
      </c>
      <c r="G10" s="9">
        <f>E10*0.72</f>
        <v>0.1944</v>
      </c>
    </row>
    <row r="11">
      <c r="A11" t="s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3</v>
      </c>
      <c r="G11" s="9">
        <f>E11*1.6</f>
        <v>0.048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3</v>
      </c>
      <c r="G12" s="9">
        <f>E12*11</f>
        <v>0.55</v>
      </c>
    </row>
    <row r="13">
      <c r="A13" t="s">
        <v>31</v>
      </c>
      <c r="B13" t="s">
        <v>32</v>
      </c>
      <c r="C13" t="s">
        <v>33</v>
      </c>
      <c r="D13" s="4">
        <v>0.28</v>
      </c>
      <c r="E13" s="6">
        <f>D13*$B$2</f>
        <v>0.28</v>
      </c>
      <c r="F13" t="s">
        <v>3</v>
      </c>
      <c r="G13" s="9">
        <f>E13*5.2</f>
        <v>1.456</v>
      </c>
    </row>
    <row r="14">
      <c r="A14" t="s">
        <v>34</v>
      </c>
      <c r="B14" t="s">
        <v>35</v>
      </c>
      <c r="C14" t="s">
        <v>36</v>
      </c>
      <c r="D14" s="4">
        <v>0.31</v>
      </c>
      <c r="E14" s="6">
        <f>D14*$B$2</f>
        <v>0.31</v>
      </c>
      <c r="F14" t="s">
        <v>37</v>
      </c>
      <c r="G14" s="9">
        <f>E14*6</f>
        <v>1.86</v>
      </c>
    </row>
    <row r="15">
      <c r="A15" t="s">
        <v>38</v>
      </c>
      <c r="B15" t="s">
        <v>39</v>
      </c>
      <c r="C15" t="s">
        <v>36</v>
      </c>
      <c r="D15" s="4">
        <v>0.485</v>
      </c>
      <c r="E15" s="6">
        <f>D15*$B$2</f>
        <v>0.485</v>
      </c>
      <c r="F15" t="s">
        <v>37</v>
      </c>
      <c r="G15" s="9">
        <f>E15*1.05</f>
        <v>0.50925</v>
      </c>
    </row>
    <row r="16">
      <c r="A16" t="s">
        <v>40</v>
      </c>
      <c r="B16" t="s">
        <v>41</v>
      </c>
      <c r="C16" t="s">
        <v>42</v>
      </c>
      <c r="D16" s="4">
        <v>0.014</v>
      </c>
      <c r="E16" s="6">
        <f>D16*$B$2</f>
        <v>0.014</v>
      </c>
      <c r="F16" t="s">
        <v>3</v>
      </c>
      <c r="G16" s="9">
        <f>E16*2.2</f>
        <v>0.0308</v>
      </c>
    </row>
    <row r="17">
      <c r="A17" t="s">
        <v>43</v>
      </c>
      <c r="B17" t="s">
        <v>44</v>
      </c>
      <c r="C17" t="s">
        <v>45</v>
      </c>
      <c r="D17" s="4">
        <v>0.006</v>
      </c>
      <c r="E17" s="6">
        <f>D17*$B$2</f>
        <v>0.006</v>
      </c>
      <c r="F17" t="s">
        <v>3</v>
      </c>
      <c r="G17" s="9">
        <f>E17*0.35</f>
        <v>0.0021</v>
      </c>
    </row>
    <row r="18">
      <c r="A18" t="s">
        <v>46</v>
      </c>
      <c r="B18" t="s">
        <v>47</v>
      </c>
      <c r="C18" t="s">
        <v>48</v>
      </c>
      <c r="D18" s="4">
        <v>0.01</v>
      </c>
      <c r="E18" s="6">
        <f>D18*$B$2</f>
        <v>0.01</v>
      </c>
      <c r="F18" t="s">
        <v>3</v>
      </c>
      <c r="G18" s="9">
        <f>E18*5.8</f>
        <v>0.058</v>
      </c>
    </row>
    <row r="19">
      <c r="A19" t="s">
        <v>49</v>
      </c>
      <c r="B19" t="s">
        <v>50</v>
      </c>
      <c r="C19" t="s">
        <v>48</v>
      </c>
      <c r="D19" s="4">
        <v>0.13</v>
      </c>
      <c r="E19" s="6">
        <f>D19*$B$2</f>
        <v>0.13</v>
      </c>
      <c r="F19" t="s">
        <v>3</v>
      </c>
      <c r="G19" s="9">
        <f>E19*0.82</f>
        <v>0.1066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59</v>
      </c>
      <c r="D3" t="inlineStr" s="12">
        <is>
          <t>Crème vanille : ébullition lait (350g), crème (150g), sucre (50g), vanille (1 gousse). Blanchissez œufs (2 pc) et sucre (50g), ajoutez fécule (30g), cuisez, incorporez le beurre (60g).</t>
        </is>
      </c>
      <c r="E3" t="s" s="12"/>
      <c r="F3" t="s">
        <v>62</v>
      </c>
    </row>
    <row r="4">
      <c r="A4" t="s">
        <v>58</v>
      </c>
      <c r="B4">
        <v>3</v>
      </c>
      <c r="C4" t="s">
        <v>63</v>
      </c>
      <c r="D4" t="s" s="12">
        <v>64</v>
      </c>
      <c r="E4" t="s" s="12">
        <v>65</v>
      </c>
      <c r="F4" t="s">
        <v>66</v>
      </c>
    </row>
    <row r="5">
      <c r="A5" t="s">
        <v>58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58</v>
      </c>
      <c r="B6">
        <v>5</v>
      </c>
      <c r="C6" t="s">
        <v>70</v>
      </c>
      <c r="D6" t="s" s="12">
        <v>71</v>
      </c>
      <c r="E6" t="s" s="12"/>
      <c r="F6" t="s">
        <v>72</v>
      </c>
    </row>
    <row r="7">
      <c r="A7" t="s">
        <v>58</v>
      </c>
      <c r="B7">
        <v>6</v>
      </c>
      <c r="C7" t="s">
        <v>73</v>
      </c>
      <c r="D7" t="s" s="12">
        <v>74</v>
      </c>
      <c r="E7" t="s" s="12">
        <v>75</v>
      </c>
      <c r="F7" t="s">
        <v>76</v>
      </c>
    </row>
    <row r="8">
      <c r="A8" t="s">
        <v>58</v>
      </c>
      <c r="B8">
        <v>7</v>
      </c>
      <c r="C8" t="s">
        <v>77</v>
      </c>
      <c r="D8" t="s" s="12">
        <v>78</v>
      </c>
      <c r="E8" t="s" s="12"/>
      <c r="F8"/>
    </row>
    <row r="9">
      <c r="A9" t="s">
        <v>79</v>
      </c>
      <c r="B9">
        <v>1</v>
      </c>
      <c r="C9" t="s">
        <v>80</v>
      </c>
      <c r="D9" t="s" s="12">
        <v>81</v>
      </c>
      <c r="E9" t="s" s="12"/>
      <c r="F9" t="s">
        <v>82</v>
      </c>
    </row>
    <row r="10">
      <c r="A10" t="s">
        <v>79</v>
      </c>
      <c r="B10">
        <v>2</v>
      </c>
      <c r="C10" t="s">
        <v>83</v>
      </c>
      <c r="D10" t="s" s="12">
        <v>84</v>
      </c>
      <c r="E10" t="s" s="12"/>
      <c r="F10"/>
    </row>
    <row r="11">
      <c r="A11" t="s">
        <v>79</v>
      </c>
      <c r="B11">
        <v>3</v>
      </c>
      <c r="C11" t="s">
        <v>83</v>
      </c>
      <c r="D11" t="s" s="12">
        <v>85</v>
      </c>
      <c r="E11" t="s" s="12"/>
      <c r="F11"/>
    </row>
    <row r="12">
      <c r="A12" t="s">
        <v>79</v>
      </c>
      <c r="B12">
        <v>4</v>
      </c>
      <c r="C12"/>
      <c r="D12" t="s" s="12">
        <v>86</v>
      </c>
      <c r="E12" t="s" s="12"/>
      <c r="F12" t="s">
        <v>87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88</v>
      </c>
      <c r="B1" t="s" s="7">
        <v>89</v>
      </c>
      <c r="C1" t="s" s="7">
        <v>90</v>
      </c>
      <c r="D1" t="s" s="7">
        <v>91</v>
      </c>
      <c r="E1" t="s" s="7">
        <v>10</v>
      </c>
    </row>
    <row r="2">
      <c r="A2">
        <v>0</v>
      </c>
      <c r="B2" t="s">
        <v>58</v>
      </c>
      <c r="C2" t="s">
        <v>92</v>
      </c>
      <c r="D2" s="6">
        <f>'Besoins'!$B$2*1.185</f>
        <v>1.185</v>
      </c>
      <c r="E2" t="s">
        <v>3</v>
      </c>
    </row>
    <row r="3">
      <c r="A3">
        <v>1</v>
      </c>
      <c r="B3" t="s">
        <v>93</v>
      </c>
      <c r="C3" t="s">
        <v>94</v>
      </c>
      <c r="D3" s="6">
        <f>'Besoins'!$B$2*0.27</f>
        <v>0.27</v>
      </c>
      <c r="E3" t="s">
        <v>3</v>
      </c>
    </row>
    <row r="4">
      <c r="A4">
        <v>1</v>
      </c>
      <c r="B4" t="s">
        <v>95</v>
      </c>
      <c r="C4" t="s">
        <v>94</v>
      </c>
      <c r="D4" s="6">
        <f>'Besoins'!$B$2*0.135</f>
        <v>0.135</v>
      </c>
      <c r="E4" t="s">
        <v>37</v>
      </c>
    </row>
    <row r="5">
      <c r="A5">
        <v>1</v>
      </c>
      <c r="B5" t="s">
        <v>96</v>
      </c>
      <c r="C5" t="s">
        <v>94</v>
      </c>
      <c r="D5" s="6">
        <f>'Besoins'!$B$2*0.006</f>
        <v>0.006</v>
      </c>
      <c r="E5" t="s">
        <v>3</v>
      </c>
    </row>
    <row r="6">
      <c r="A6">
        <v>1</v>
      </c>
      <c r="B6" t="s">
        <v>97</v>
      </c>
      <c r="C6" t="s">
        <v>94</v>
      </c>
      <c r="D6" s="6">
        <f>'Besoins'!$B$2*0.014</f>
        <v>0.014</v>
      </c>
      <c r="E6" t="s">
        <v>3</v>
      </c>
    </row>
    <row r="7">
      <c r="A7">
        <v>1</v>
      </c>
      <c r="B7" t="s">
        <v>98</v>
      </c>
      <c r="C7" t="s">
        <v>94</v>
      </c>
      <c r="D7" s="6">
        <f>'Besoins'!$B$2*0.01</f>
        <v>0.01</v>
      </c>
      <c r="E7" t="s">
        <v>3</v>
      </c>
    </row>
    <row r="8">
      <c r="A8">
        <v>1</v>
      </c>
      <c r="B8" t="s">
        <v>99</v>
      </c>
      <c r="C8" t="s">
        <v>94</v>
      </c>
      <c r="D8" s="6">
        <f>'Besoins'!$B$2*0.03</f>
        <v>0.03</v>
      </c>
      <c r="E8" t="s">
        <v>3</v>
      </c>
    </row>
    <row r="9">
      <c r="A9">
        <v>1</v>
      </c>
      <c r="B9" t="s">
        <v>100</v>
      </c>
      <c r="C9" t="s">
        <v>94</v>
      </c>
      <c r="D9" s="6">
        <f>'Besoins'!$B$2*0.03</f>
        <v>0.03</v>
      </c>
      <c r="E9" t="s">
        <v>3</v>
      </c>
    </row>
    <row r="10">
      <c r="A10">
        <v>1</v>
      </c>
      <c r="B10" t="s">
        <v>101</v>
      </c>
      <c r="C10" t="s">
        <v>92</v>
      </c>
      <c r="D10" s="6">
        <f>'Besoins'!$B$2*0.15</f>
        <v>0.15</v>
      </c>
      <c r="E10" t="s">
        <v>3</v>
      </c>
    </row>
    <row r="11">
      <c r="A11">
        <v>2</v>
      </c>
      <c r="B11" t="s">
        <v>102</v>
      </c>
      <c r="C11" t="s">
        <v>94</v>
      </c>
      <c r="D11" s="6">
        <f>'Besoins'!$B$2*0.15</f>
        <v>0.15</v>
      </c>
      <c r="E11" t="s">
        <v>3</v>
      </c>
    </row>
    <row r="12">
      <c r="A12">
        <v>1</v>
      </c>
      <c r="B12" t="s">
        <v>103</v>
      </c>
      <c r="C12" t="s">
        <v>94</v>
      </c>
      <c r="D12" s="6">
        <f>'Besoins'!$B$2*0.16</f>
        <v>0.16</v>
      </c>
      <c r="E12" t="s">
        <v>37</v>
      </c>
    </row>
    <row r="13">
      <c r="A13">
        <v>1</v>
      </c>
      <c r="B13" t="s">
        <v>104</v>
      </c>
      <c r="C13" t="s">
        <v>94</v>
      </c>
      <c r="D13" s="6">
        <f>'Besoins'!$B$2*0.2</f>
        <v>0.2</v>
      </c>
      <c r="E13" t="s">
        <v>3</v>
      </c>
    </row>
    <row r="14">
      <c r="A14">
        <v>1</v>
      </c>
      <c r="B14" t="s">
        <v>100</v>
      </c>
      <c r="C14" t="s">
        <v>94</v>
      </c>
      <c r="D14" s="6">
        <f>'Besoins'!$B$2*0.04</f>
        <v>0.04</v>
      </c>
      <c r="E14" t="s">
        <v>3</v>
      </c>
    </row>
    <row r="15">
      <c r="A15">
        <v>1</v>
      </c>
      <c r="B15" t="s">
        <v>95</v>
      </c>
      <c r="C15" t="s">
        <v>94</v>
      </c>
      <c r="D15" s="6">
        <f>'Besoins'!$B$2*0.35</f>
        <v>0.35</v>
      </c>
      <c r="E15" t="s">
        <v>37</v>
      </c>
    </row>
    <row r="16">
      <c r="A16">
        <v>1</v>
      </c>
      <c r="B16" t="s">
        <v>103</v>
      </c>
      <c r="C16" t="s">
        <v>94</v>
      </c>
      <c r="D16" s="6">
        <f>'Besoins'!$B$2*0.15</f>
        <v>0.15</v>
      </c>
      <c r="E16" t="s">
        <v>37</v>
      </c>
    </row>
    <row r="17">
      <c r="A17">
        <v>1</v>
      </c>
      <c r="B17" t="s">
        <v>99</v>
      </c>
      <c r="C17" t="s">
        <v>94</v>
      </c>
      <c r="D17" s="6">
        <f>'Besoins'!$B$2*0.1</f>
        <v>0.1</v>
      </c>
      <c r="E17" t="s">
        <v>3</v>
      </c>
    </row>
    <row r="18">
      <c r="A18">
        <v>1</v>
      </c>
      <c r="B18" t="s">
        <v>105</v>
      </c>
      <c r="C18" t="s">
        <v>94</v>
      </c>
      <c r="D18" s="6">
        <f>'Besoins'!$B$2*1</f>
        <v>1</v>
      </c>
      <c r="E18" t="s">
        <v>15</v>
      </c>
    </row>
    <row r="19">
      <c r="A19">
        <v>1</v>
      </c>
      <c r="B19" t="s">
        <v>106</v>
      </c>
      <c r="C19" t="s">
        <v>107</v>
      </c>
      <c r="D19" s="6">
        <f>'Besoins'!$B$2*2</f>
        <v>2</v>
      </c>
      <c r="E19" t="s">
        <v>15</v>
      </c>
    </row>
    <row r="20">
      <c r="A20">
        <v>1</v>
      </c>
      <c r="B20" t="s">
        <v>108</v>
      </c>
      <c r="C20" t="s">
        <v>94</v>
      </c>
      <c r="D20" s="6">
        <f>'Besoins'!$B$2*0.03</f>
        <v>0.03</v>
      </c>
      <c r="E20" t="s">
        <v>3</v>
      </c>
    </row>
    <row r="21">
      <c r="A21">
        <v>1</v>
      </c>
      <c r="B21" t="s">
        <v>100</v>
      </c>
      <c r="C21" t="s">
        <v>94</v>
      </c>
      <c r="D21" s="6">
        <f>'Besoins'!$B$2*0.06</f>
        <v>0.06</v>
      </c>
      <c r="E21" t="s">
        <v>3</v>
      </c>
    </row>
    <row r="22">
      <c r="A22">
        <v>1</v>
      </c>
      <c r="B22" t="s">
        <v>109</v>
      </c>
      <c r="C22" t="s">
        <v>94</v>
      </c>
      <c r="D22" s="6">
        <f>'Besoins'!$B$2*0.05</f>
        <v>0.05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110</v>
      </c>
      <c r="B1"/>
      <c r="C1"/>
      <c r="D1"/>
    </row>
    <row r="2">
      <c r="A2" t="str" s="13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111</v>
      </c>
      <c r="B4"/>
      <c r="C4"/>
      <c r="D4"/>
    </row>
    <row r="5">
      <c r="A5" t="s" s="15">
        <v>112</v>
      </c>
      <c r="B5" t="str" s="12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113</v>
      </c>
      <c r="C6" s="6">
        <f>'Besoins'!$B$2*0.16</f>
        <v>0.16</v>
      </c>
      <c r="D6" t="s">
        <v>37</v>
      </c>
    </row>
    <row r="7">
      <c r="A7"/>
      <c r="B7" t="s">
        <v>114</v>
      </c>
      <c r="C7" s="6">
        <f>'Besoins'!$B$2*0.04</f>
        <v>0.04</v>
      </c>
      <c r="D7" t="s">
        <v>3</v>
      </c>
    </row>
    <row r="8">
      <c r="A8" t="s" s="15">
        <v>115</v>
      </c>
      <c r="B8" t="str" s="12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116</v>
      </c>
      <c r="C9" s="6">
        <f>'Besoins'!$B$2*0.03</f>
        <v>0.03</v>
      </c>
      <c r="D9" t="s">
        <v>3</v>
      </c>
    </row>
    <row r="10">
      <c r="A10"/>
      <c r="B10" t="s">
        <v>117</v>
      </c>
      <c r="C10" s="6">
        <f>'Besoins'!$B$2*0.35</f>
        <v>0.35</v>
      </c>
      <c r="D10" t="s">
        <v>37</v>
      </c>
    </row>
    <row r="11">
      <c r="A11"/>
      <c r="B11" t="s">
        <v>113</v>
      </c>
      <c r="C11" s="6">
        <f>'Besoins'!$B$2*0.15</f>
        <v>0.15</v>
      </c>
      <c r="D11" t="s">
        <v>37</v>
      </c>
    </row>
    <row r="12">
      <c r="A12"/>
      <c r="B12" t="str">
        <f>Besoins!B9</f>
        <v>Gousses de vanille Bourbon</v>
      </c>
      <c r="C12" s="6">
        <f>Besoins!E9</f>
        <v>1</v>
      </c>
      <c r="D12" t="str">
        <f>Besoins!F9</f>
        <v>pc</v>
      </c>
    </row>
    <row r="13">
      <c r="A13" t="s" s="15">
        <v>118</v>
      </c>
      <c r="B13" t="str" s="12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6">
        <f>Besoins!E10</f>
        <v>0.27</v>
      </c>
      <c r="D14" t="str">
        <f>Besoins!F10</f>
        <v>kg</v>
      </c>
    </row>
    <row r="15">
      <c r="A15"/>
      <c r="B15" t="s">
        <v>117</v>
      </c>
      <c r="C15" s="6">
        <f>'Besoins'!$B$2*0.135</f>
        <v>0.135</v>
      </c>
      <c r="D15" t="s">
        <v>37</v>
      </c>
    </row>
    <row r="16">
      <c r="A16"/>
      <c r="B16" t="str">
        <f>Besoins!B16</f>
        <v>Levure fraîche de boulanger</v>
      </c>
      <c r="C16" s="6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6">
        <f>Besoins!E18</f>
        <v>0.01</v>
      </c>
      <c r="D17" t="str">
        <f>Besoins!F18</f>
        <v>kg</v>
      </c>
    </row>
    <row r="18">
      <c r="A18"/>
      <c r="B18" t="s">
        <v>116</v>
      </c>
      <c r="C18" s="6">
        <f>'Besoins'!$B$2*0.03</f>
        <v>0.03</v>
      </c>
      <c r="D18" t="s">
        <v>3</v>
      </c>
    </row>
    <row r="19">
      <c r="A19"/>
      <c r="B19" t="str" s="16">
        <f>"ℹ "&amp;Procedure!E4</f>
        <v>ℹ</v>
      </c>
      <c r="C19"/>
      <c r="D19"/>
    </row>
    <row r="20">
      <c r="A20" t="s" s="15">
        <v>119</v>
      </c>
      <c r="B20" t="str" s="12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120</v>
      </c>
      <c r="C21" s="6">
        <f>'Besoins'!$B$2*0.15</f>
        <v>0.15</v>
      </c>
      <c r="D21" t="s">
        <v>3</v>
      </c>
    </row>
    <row r="22">
      <c r="A22" t="s" s="15">
        <v>121</v>
      </c>
      <c r="B22" t="str" s="12">
        <f>"[DÉTAILLER] "&amp;Procedure!D6</f>
        <v>[DÉTAILLER] Roulez en boudin, détaillez 12 tronçons, dans les cercles. Apprêt en étuve à 28°C.</v>
      </c>
      <c r="C22"/>
      <c r="D22"/>
    </row>
    <row r="23">
      <c r="A23" t="s" s="15">
        <v>122</v>
      </c>
      <c r="B23" t="str" s="12">
        <f>"[ENFOURNER] "&amp;Procedure!D7</f>
        <v>[ENFOURNER] Enfournez.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 t="s" s="15">
        <v>123</v>
      </c>
      <c r="B25" t="str" s="12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6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4">
        <v>124</v>
      </c>
      <c r="B28"/>
      <c r="C28"/>
      <c r="D28"/>
    </row>
    <row r="29">
      <c r="A29" t="s" s="15">
        <v>112</v>
      </c>
      <c r="B29" t="str" s="12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5">
        <v>115</v>
      </c>
      <c r="B30" t="str" s="12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114</v>
      </c>
      <c r="C31" s="6">
        <f>'Besoins'!$B$2*0.15</f>
        <v>0.15</v>
      </c>
      <c r="D31" t="s">
        <v>3</v>
      </c>
    </row>
    <row r="32">
      <c r="A32" t="s" s="15">
        <v>118</v>
      </c>
      <c r="B32" t="str" s="12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114</v>
      </c>
      <c r="C33" s="6">
        <f>'Besoins'!$B$2*0.15</f>
        <v>0.15</v>
      </c>
      <c r="D33" t="s">
        <v>3</v>
      </c>
    </row>
    <row r="34">
      <c r="A34" t="s" s="15">
        <v>119</v>
      </c>
      <c r="B34" t="str" s="12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7">
        <v>125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