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<sst xmlns="http://schemas.openxmlformats.org/spreadsheetml/2006/main" count="125" uniqueCount="125">
  <si>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</si>
  <si>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</si>
  <si>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</si>
  <si>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</si>
  <si>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</si>
  <si>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</si>
  <si>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</si>
  <si>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</si>
  <si>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</si>
  <si>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</si>
  <si>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</si>
  <si>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</si>
  <si>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</si>
  <si>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</si>
  <si>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</si>
  <si>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</si>
  <si>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</si>
  <si>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</si>
  <si>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</si>
  <si>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</si>
  <si>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</si>
  <si>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</si>
  <si>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</si>
  <si>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</si>
  <si>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</si>
  <si>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</si>
  <si>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</si>
  <si>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</si>
  <si>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</si>
  <si>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</si>
  <si>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</si>
  <si>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</si>
  <si>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</si>
  <si>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</si>
  <si>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</si>
  <si>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</si>
  <si>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</si>
  <si>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</si>
  <si>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</si>
  <si>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</si>
  <si>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</si>
  <si>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</si>
  <si>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</si>
  <si>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</si>
  <si>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</si>
  <si>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</si>
  <si>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</si>
  <si>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</si>
  <si>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</si>
  <si>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</si>
  <si>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</si>
  <si>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Bretzel (Ferrandi)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</si>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</sst>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1.039</v>
      </c>
      <c r="C3" t="s" s="5">
        <v>3</v>
      </c>
      <c r="D3"/>
      <c r="E3"/>
      <c r="F3"/>
    </row>
    <row r="4">
      <c r="A4" t="s">
        <v>4</v>
      </c>
      <c r="B4" s="6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0.075789</v>
      </c>
      <c r="E7" s="6">
        <f>D7*$B$2</f>
        <v>0.075789</v>
      </c>
      <c r="F7" t="s">
        <v>15</v>
      </c>
      <c r="G7" s="8">
        <f>E7*0.0043000269</f>
        <v>0.000326</v>
      </c>
    </row>
    <row r="8">
      <c r="A8" t="s">
        <v>16</v>
      </c>
      <c r="B8" t="s">
        <v>17</v>
      </c>
      <c r="C8" t="s">
        <v>18</v>
      </c>
      <c r="D8" s="4">
        <v>0.013421</v>
      </c>
      <c r="E8" s="6">
        <f>D8*$B$2</f>
        <v>0.013421</v>
      </c>
      <c r="F8" t="s">
        <v>3</v>
      </c>
      <c r="G8" s="8">
        <f>E8*1.2000047059</f>
        <v>0.016105</v>
      </c>
    </row>
    <row r="9">
      <c r="A9" t="s">
        <v>19</v>
      </c>
      <c r="B9" t="s">
        <v>20</v>
      </c>
      <c r="C9" t="s">
        <v>21</v>
      </c>
      <c r="D9" s="4">
        <v>0.56</v>
      </c>
      <c r="E9" s="6">
        <f>D9*$B$2</f>
        <v>0.56</v>
      </c>
      <c r="F9" t="s">
        <v>3</v>
      </c>
      <c r="G9" s="8">
        <f>E9*0.82</f>
        <v>0.4592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E10*1.05</f>
        <v>0.021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3</v>
      </c>
      <c r="G11" s="8">
        <f>E11*5.2</f>
        <v>0.416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15</v>
      </c>
      <c r="G12" s="8">
        <f>E12*1.05</f>
        <v>0.2625</v>
      </c>
    </row>
    <row r="13">
      <c r="A13" t="s">
        <v>31</v>
      </c>
      <c r="B13" t="s">
        <v>32</v>
      </c>
      <c r="C13" t="s">
        <v>33</v>
      </c>
      <c r="D13" s="4">
        <v>0.055</v>
      </c>
      <c r="E13" s="6">
        <f>D13*$B$2</f>
        <v>0.055</v>
      </c>
      <c r="F13" t="s">
        <v>3</v>
      </c>
      <c r="G13" s="8">
        <f>E13*1.8</f>
        <v>0.099</v>
      </c>
    </row>
    <row r="14">
      <c r="A14" t="s">
        <v>34</v>
      </c>
      <c r="B14" t="s">
        <v>35</v>
      </c>
      <c r="C14" t="s">
        <v>33</v>
      </c>
      <c r="D14" s="4">
        <v>0.02</v>
      </c>
      <c r="E14" s="6">
        <f>D14*$B$2</f>
        <v>0.02</v>
      </c>
      <c r="F14" t="s">
        <v>3</v>
      </c>
      <c r="G14" s="8">
        <f>E14*2.2</f>
        <v>0.044</v>
      </c>
    </row>
    <row r="15">
      <c r="A15" t="s">
        <v>36</v>
      </c>
      <c r="B15" t="s">
        <v>37</v>
      </c>
      <c r="C15" t="s">
        <v>38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 t="s">
        <v>39</v>
      </c>
      <c r="B16" t="s">
        <v>40</v>
      </c>
      <c r="C16" t="s">
        <v>41</v>
      </c>
      <c r="D16" s="4">
        <v>0.000789</v>
      </c>
      <c r="E16" s="6">
        <f>D16*$B$2</f>
        <v>0.000789</v>
      </c>
      <c r="F16" t="s">
        <v>3</v>
      </c>
      <c r="G16" s="8">
        <f>E16*5.8034820893</f>
        <v>0.004579</v>
      </c>
    </row>
    <row r="17">
      <c r="A17" t="s">
        <v>42</v>
      </c>
      <c r="B17" t="s">
        <v>43</v>
      </c>
      <c r="C17" t="s">
        <v>41</v>
      </c>
      <c r="D17" s="4">
        <v>0.01</v>
      </c>
      <c r="E17" s="6">
        <f>D17*$B$2</f>
        <v>0.01</v>
      </c>
      <c r="F17" t="s">
        <v>3</v>
      </c>
      <c r="G17" s="8">
        <f>E17*0.82</f>
        <v>0.0082</v>
      </c>
    </row>
    <row r="18">
      <c r="A18"/>
      <c r="B18"/>
      <c r="C18"/>
      <c r="D18"/>
      <c r="E18"/>
      <c r="F18" t="s" s="9">
        <v>44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1">
        <v>53</v>
      </c>
      <c r="E2" t="s" s="11">
        <v>54</v>
      </c>
      <c r="F2" t="s">
        <v>55</v>
      </c>
    </row>
    <row r="3">
      <c r="A3" t="s">
        <v>51</v>
      </c>
      <c r="B3">
        <v>2</v>
      </c>
      <c r="C3" t="s">
        <v>56</v>
      </c>
      <c r="D3" t="s" s="11">
        <v>57</v>
      </c>
      <c r="E3" t="s" s="11"/>
      <c r="F3" t="s">
        <v>58</v>
      </c>
    </row>
    <row r="4">
      <c r="A4" t="s">
        <v>51</v>
      </c>
      <c r="B4">
        <v>3</v>
      </c>
      <c r="C4" t="s">
        <v>59</v>
      </c>
      <c r="D4" t="s" s="11">
        <v>60</v>
      </c>
      <c r="E4" t="s" s="11"/>
      <c r="F4"/>
    </row>
    <row r="5">
      <c r="A5" t="s">
        <v>51</v>
      </c>
      <c r="B5">
        <v>4</v>
      </c>
      <c r="C5" t="s">
        <v>61</v>
      </c>
      <c r="D5" t="s" s="11">
        <v>62</v>
      </c>
      <c r="E5" t="s" s="11"/>
      <c r="F5" t="s">
        <v>63</v>
      </c>
    </row>
    <row r="6">
      <c r="A6" t="s">
        <v>51</v>
      </c>
      <c r="B6">
        <v>5</v>
      </c>
      <c r="C6" t="s">
        <v>64</v>
      </c>
      <c r="D6" t="s" s="11">
        <v>65</v>
      </c>
      <c r="E6" t="s" s="11"/>
      <c r="F6" t="s">
        <v>66</v>
      </c>
    </row>
    <row r="7">
      <c r="A7" t="s">
        <v>51</v>
      </c>
      <c r="B7">
        <v>6</v>
      </c>
      <c r="C7" t="s">
        <v>67</v>
      </c>
      <c r="D7" t="s" s="11">
        <v>68</v>
      </c>
      <c r="E7" t="s" s="11">
        <v>69</v>
      </c>
      <c r="F7" t="s">
        <v>70</v>
      </c>
    </row>
    <row r="8">
      <c r="A8" t="s">
        <v>71</v>
      </c>
      <c r="B8">
        <v>1</v>
      </c>
      <c r="C8" t="s">
        <v>72</v>
      </c>
      <c r="D8" t="s" s="11">
        <v>73</v>
      </c>
      <c r="E8" t="s" s="11">
        <v>74</v>
      </c>
      <c r="F8" t="s">
        <v>75</v>
      </c>
    </row>
    <row r="9">
      <c r="A9" t="s">
        <v>71</v>
      </c>
      <c r="B9">
        <v>2</v>
      </c>
      <c r="C9" t="s">
        <v>72</v>
      </c>
      <c r="D9" t="s" s="11">
        <v>76</v>
      </c>
      <c r="E9" t="s" s="11"/>
      <c r="F9"/>
    </row>
    <row r="10">
      <c r="A10" t="s">
        <v>71</v>
      </c>
      <c r="B10">
        <v>3</v>
      </c>
      <c r="C10" t="s">
        <v>77</v>
      </c>
      <c r="D10" t="s" s="11">
        <v>78</v>
      </c>
      <c r="E10" t="s" s="11"/>
      <c r="F10"/>
    </row>
    <row r="11">
      <c r="A11" t="s">
        <v>71</v>
      </c>
      <c r="B11">
        <v>4</v>
      </c>
      <c r="C11" t="s">
        <v>72</v>
      </c>
      <c r="D11" t="s" s="11">
        <v>79</v>
      </c>
      <c r="E11" t="s" s="11">
        <v>80</v>
      </c>
      <c r="F11" t="s">
        <v>81</v>
      </c>
    </row>
    <row r="12">
      <c r="A12" t="s">
        <v>82</v>
      </c>
      <c r="B12">
        <v>1</v>
      </c>
      <c r="C12" t="s">
        <v>72</v>
      </c>
      <c r="D12" t="s" s="11">
        <v>83</v>
      </c>
      <c r="E12" t="s" s="11">
        <v>74</v>
      </c>
      <c r="F12" t="s">
        <v>75</v>
      </c>
    </row>
    <row r="13">
      <c r="A13" t="s">
        <v>82</v>
      </c>
      <c r="B13">
        <v>2</v>
      </c>
      <c r="C13" t="s">
        <v>77</v>
      </c>
      <c r="D13" t="s" s="11">
        <v>84</v>
      </c>
      <c r="E13" t="s" s="11"/>
      <c r="F13"/>
    </row>
    <row r="14">
      <c r="A14" t="s">
        <v>82</v>
      </c>
      <c r="B14">
        <v>3</v>
      </c>
      <c r="C14" t="s">
        <v>85</v>
      </c>
      <c r="D14" t="s" s="11">
        <v>86</v>
      </c>
      <c r="E14" t="s" s="11">
        <v>87</v>
      </c>
      <c r="F14" t="s">
        <v>88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89</v>
      </c>
      <c r="B1" t="s" s="7">
        <v>90</v>
      </c>
      <c r="C1" t="s" s="7">
        <v>91</v>
      </c>
      <c r="D1" t="s" s="7">
        <v>92</v>
      </c>
      <c r="E1" t="s" s="7">
        <v>10</v>
      </c>
    </row>
    <row r="2">
      <c r="A2">
        <v>0</v>
      </c>
      <c r="B2" t="s">
        <v>51</v>
      </c>
      <c r="C2" t="s">
        <v>93</v>
      </c>
      <c r="D2" s="6">
        <f>'Besoins'!$B$2*1.039</f>
        <v>1.039</v>
      </c>
      <c r="E2" t="s">
        <v>3</v>
      </c>
    </row>
    <row r="3">
      <c r="A3">
        <v>1</v>
      </c>
      <c r="B3" t="s">
        <v>94</v>
      </c>
      <c r="C3" t="s">
        <v>95</v>
      </c>
      <c r="D3" s="6">
        <f>'Besoins'!$B$2*0.5</f>
        <v>0.5</v>
      </c>
      <c r="E3" t="s">
        <v>3</v>
      </c>
    </row>
    <row r="4">
      <c r="A4">
        <v>1</v>
      </c>
      <c r="B4" t="s">
        <v>96</v>
      </c>
      <c r="C4" t="s">
        <v>95</v>
      </c>
      <c r="D4" s="6">
        <f>'Besoins'!$B$2*0.25</f>
        <v>0.25</v>
      </c>
      <c r="E4" t="s">
        <v>15</v>
      </c>
    </row>
    <row r="5">
      <c r="A5">
        <v>1</v>
      </c>
      <c r="B5" t="s">
        <v>97</v>
      </c>
      <c r="C5" t="s">
        <v>95</v>
      </c>
      <c r="D5" s="6">
        <f>'Besoins'!$B$2*0.009</f>
        <v>0.009</v>
      </c>
      <c r="E5" t="s">
        <v>3</v>
      </c>
    </row>
    <row r="6">
      <c r="A6">
        <v>1</v>
      </c>
      <c r="B6" t="s">
        <v>98</v>
      </c>
      <c r="C6" t="s">
        <v>95</v>
      </c>
      <c r="D6" s="6">
        <f>'Besoins'!$B$2*0.08</f>
        <v>0.08</v>
      </c>
      <c r="E6" t="s">
        <v>3</v>
      </c>
    </row>
    <row r="7">
      <c r="A7">
        <v>1</v>
      </c>
      <c r="B7" t="s">
        <v>99</v>
      </c>
      <c r="C7" t="s">
        <v>95</v>
      </c>
      <c r="D7" s="6">
        <f>'Besoins'!$B$2*0.02</f>
        <v>0.02</v>
      </c>
      <c r="E7" t="s">
        <v>3</v>
      </c>
    </row>
    <row r="8">
      <c r="A8">
        <v>1</v>
      </c>
      <c r="B8" t="s">
        <v>100</v>
      </c>
      <c r="C8" t="s">
        <v>95</v>
      </c>
      <c r="D8" s="6">
        <f>'Besoins'!$B$2*0.01</f>
        <v>0.01</v>
      </c>
      <c r="E8" t="s">
        <v>3</v>
      </c>
    </row>
    <row r="9">
      <c r="A9">
        <v>1</v>
      </c>
      <c r="B9" t="s">
        <v>101</v>
      </c>
      <c r="C9" t="s">
        <v>93</v>
      </c>
      <c r="D9" s="6">
        <f>'Besoins'!$B$2*0.15</f>
        <v>0.15</v>
      </c>
      <c r="E9" t="s">
        <v>3</v>
      </c>
    </row>
    <row r="10">
      <c r="A10">
        <v>2</v>
      </c>
      <c r="B10" t="s">
        <v>102</v>
      </c>
      <c r="C10" t="s">
        <v>93</v>
      </c>
      <c r="D10" s="6">
        <f>'Besoins'!$B$2*0.03</f>
        <v>0.03</v>
      </c>
      <c r="E10" t="s">
        <v>3</v>
      </c>
    </row>
    <row r="11">
      <c r="A11">
        <v>3</v>
      </c>
      <c r="B11" t="s">
        <v>103</v>
      </c>
      <c r="C11" t="s">
        <v>95</v>
      </c>
      <c r="D11" s="6">
        <f>'Besoins'!$B$2*0.0007894737</f>
        <v>0.000789</v>
      </c>
      <c r="E11" t="s">
        <v>3</v>
      </c>
    </row>
    <row r="12">
      <c r="A12">
        <v>3</v>
      </c>
      <c r="B12" t="s">
        <v>104</v>
      </c>
      <c r="C12" t="s">
        <v>95</v>
      </c>
      <c r="D12" s="6">
        <f>'Besoins'!$B$2*0.0157894737</f>
        <v>0.015789</v>
      </c>
      <c r="E12" t="s">
        <v>15</v>
      </c>
    </row>
    <row r="13">
      <c r="A13">
        <v>3</v>
      </c>
      <c r="B13" t="s">
        <v>105</v>
      </c>
      <c r="C13" t="s">
        <v>95</v>
      </c>
      <c r="D13" s="6">
        <f>'Besoins'!$B$2*0.0134210526</f>
        <v>0.013421</v>
      </c>
      <c r="E13" t="s">
        <v>3</v>
      </c>
    </row>
    <row r="14">
      <c r="A14">
        <v>2</v>
      </c>
      <c r="B14" t="s">
        <v>106</v>
      </c>
      <c r="C14" t="s">
        <v>95</v>
      </c>
      <c r="D14" s="6">
        <f>'Besoins'!$B$2*0.06</f>
        <v>0.06</v>
      </c>
      <c r="E14" t="s">
        <v>15</v>
      </c>
    </row>
    <row r="15">
      <c r="A15">
        <v>2</v>
      </c>
      <c r="B15" t="s">
        <v>107</v>
      </c>
      <c r="C15" t="s">
        <v>95</v>
      </c>
      <c r="D15" s="6">
        <f>'Besoins'!$B$2*0.06</f>
        <v>0.06</v>
      </c>
      <c r="E15" t="s">
        <v>3</v>
      </c>
    </row>
    <row r="16">
      <c r="A16">
        <v>1</v>
      </c>
      <c r="B16" t="s">
        <v>108</v>
      </c>
      <c r="C16" t="s">
        <v>95</v>
      </c>
      <c r="D16" s="6">
        <f>'Besoins'!$B$2*0.02</f>
        <v>0.02</v>
      </c>
      <c r="E16" t="s">
        <v>15</v>
      </c>
    </row>
    <row r="17">
      <c r="A17">
        <v>1</v>
      </c>
      <c r="B17" t="s">
        <v>109</v>
      </c>
      <c r="C17" t="s">
        <v>95</v>
      </c>
      <c r="D17" s="6">
        <f>'Besoins'!$B$2*0.055</f>
        <v>0.055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110</v>
      </c>
      <c r="B1"/>
      <c r="C1"/>
      <c r="D1"/>
    </row>
    <row r="2">
      <c r="A2" t="str" s="12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111</v>
      </c>
      <c r="B4"/>
      <c r="C4"/>
      <c r="D4"/>
    </row>
    <row r="5">
      <c r="A5" t="s" s="14">
        <v>112</v>
      </c>
      <c r="B5" t="str" s="11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113</v>
      </c>
      <c r="C6" s="6">
        <f>'Besoins'!$B$2*0.5</f>
        <v>0.5</v>
      </c>
      <c r="D6" t="s">
        <v>3</v>
      </c>
    </row>
    <row r="7">
      <c r="A7"/>
      <c r="B7" t="str">
        <f>Besoins!B12</f>
        <v>Lait entier UHT 3,5% MG brique 1L</v>
      </c>
      <c r="C7" s="6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6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6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6">
        <f>Besoins!E17</f>
        <v>0.01</v>
      </c>
      <c r="D11" t="str">
        <f>Besoins!F17</f>
        <v>kg</v>
      </c>
    </row>
    <row r="12">
      <c r="A12"/>
      <c r="B12" t="s">
        <v>114</v>
      </c>
      <c r="C12" s="6">
        <f>'Besoins'!$B$2*0.15</f>
        <v>0.15</v>
      </c>
      <c r="D12" t="s">
        <v>3</v>
      </c>
    </row>
    <row r="13">
      <c r="A13"/>
      <c r="B13" t="str">
        <f>Besoins!B10</f>
        <v>Huile de tournesol raffinée vrac</v>
      </c>
      <c r="C13" s="6">
        <f>Besoins!E10</f>
        <v>0.02</v>
      </c>
      <c r="D13" t="str">
        <f>Besoins!F10</f>
        <v>lt</v>
      </c>
    </row>
    <row r="14">
      <c r="A14"/>
      <c r="B14" t="str" s="15">
        <f>"ℹ "&amp;Procedure!E2</f>
        <v>ℹ</v>
      </c>
      <c r="C14"/>
      <c r="D14"/>
    </row>
    <row r="15">
      <c r="A15" t="s" s="14">
        <v>115</v>
      </c>
      <c r="B15" t="str" s="11">
        <f>"[POINTER] "&amp;Procedure!D3</f>
        <v>[POINTER] Pointez. Divisez en 8 pâtons de 105g, boulez, détendez.</v>
      </c>
      <c r="C15"/>
      <c r="D15"/>
    </row>
    <row r="16">
      <c r="A16" t="s" s="14">
        <v>116</v>
      </c>
      <c r="B16" t="str" s="11">
        <f>"[FAÇONNER] "&amp;Procedure!D4</f>
        <v>[FAÇONNER] Façonnez en boudins de 25-30cm, forme de bretzel.</v>
      </c>
      <c r="C16"/>
      <c r="D16"/>
    </row>
    <row r="17">
      <c r="A17" t="s" s="14">
        <v>117</v>
      </c>
      <c r="B17" t="str" s="11">
        <f>"[APPRÊTER] "&amp;Procedure!D5</f>
        <v>[APPRÊTER] Apprêt en étuve puis au réfrigérateur.</v>
      </c>
      <c r="C17"/>
      <c r="D17"/>
    </row>
    <row r="18">
      <c r="A18" t="s" s="14">
        <v>118</v>
      </c>
      <c r="B18" t="str" s="11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6">
        <f>Besoins!E13</f>
        <v>0.055</v>
      </c>
      <c r="D19" t="str">
        <f>Besoins!F13</f>
        <v>kg</v>
      </c>
    </row>
    <row r="20">
      <c r="A20" t="s" s="14">
        <v>119</v>
      </c>
      <c r="B20" t="str" s="11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6">
        <f>Besoins!E17</f>
        <v>0.01</v>
      </c>
      <c r="D21" t="str">
        <f>Besoins!F17</f>
        <v>kg</v>
      </c>
    </row>
    <row r="22">
      <c r="A22"/>
      <c r="B22" t="str" s="15">
        <f>"ℹ "&amp;Procedure!E7</f>
        <v>ℹ</v>
      </c>
      <c r="C22"/>
      <c r="D22"/>
    </row>
    <row r="23">
      <c r="A23"/>
      <c r="B23"/>
      <c r="C23"/>
      <c r="D23"/>
    </row>
    <row r="24">
      <c r="A24" t="s" s="13">
        <v>120</v>
      </c>
      <c r="B24"/>
      <c r="C24"/>
      <c r="D24"/>
    </row>
    <row r="25">
      <c r="A25" t="s" s="14">
        <v>112</v>
      </c>
      <c r="B25" t="str" s="11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121</v>
      </c>
      <c r="C26" s="6">
        <f>'Besoins'!$B$2*0.06</f>
        <v>0.06</v>
      </c>
      <c r="D26" t="s">
        <v>15</v>
      </c>
    </row>
    <row r="27">
      <c r="A27"/>
      <c r="B27" t="str" s="15">
        <f>"ℹ "&amp;Procedure!E8</f>
        <v>ℹ</v>
      </c>
      <c r="C27"/>
      <c r="D27"/>
    </row>
    <row r="28">
      <c r="A28" t="s" s="14">
        <v>115</v>
      </c>
      <c r="B28" t="str" s="11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122</v>
      </c>
      <c r="C29" s="6">
        <f>'Besoins'!$B$2*0.03</f>
        <v>0.03</v>
      </c>
      <c r="D29" t="s">
        <v>3</v>
      </c>
    </row>
    <row r="30">
      <c r="A30" t="s" s="14">
        <v>116</v>
      </c>
      <c r="B30" t="str" s="11">
        <f>"[INCORPORER] "&amp;Procedure!D10</f>
        <v>[INCORPORER] Ajouter la farine de tradition T65 (120g), mélanger au fouet.</v>
      </c>
      <c r="C30"/>
      <c r="D30"/>
    </row>
    <row r="31">
      <c r="A31"/>
      <c r="B31" t="s">
        <v>113</v>
      </c>
      <c r="C31" s="6">
        <f>'Besoins'!$B$2*0.06</f>
        <v>0.06</v>
      </c>
      <c r="D31" t="s">
        <v>3</v>
      </c>
    </row>
    <row r="32">
      <c r="A32" t="s" s="14">
        <v>117</v>
      </c>
      <c r="B32" t="str" s="11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5">
        <f>"ℹ "&amp;Procedure!E11</f>
        <v>ℹ</v>
      </c>
      <c r="C33"/>
      <c r="D33"/>
    </row>
    <row r="34">
      <c r="A34"/>
      <c r="B34"/>
      <c r="C34"/>
      <c r="D34"/>
    </row>
    <row r="35">
      <c r="A35" t="s" s="13">
        <v>123</v>
      </c>
      <c r="B35"/>
      <c r="C35"/>
      <c r="D35"/>
    </row>
    <row r="36">
      <c r="A36" t="s" s="14">
        <v>112</v>
      </c>
      <c r="B36" t="str" s="11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6">
        <f>Besoins!E16</f>
        <v>0.000789</v>
      </c>
      <c r="D37" t="str">
        <f>Besoins!F16</f>
        <v>kg</v>
      </c>
    </row>
    <row r="38">
      <c r="A38"/>
      <c r="B38" t="s">
        <v>121</v>
      </c>
      <c r="C38" s="6">
        <f>'Besoins'!$B$2*0.0157894737</f>
        <v>0.015789</v>
      </c>
      <c r="D38" t="s">
        <v>15</v>
      </c>
    </row>
    <row r="39">
      <c r="A39"/>
      <c r="B39" t="str" s="15">
        <f>"ℹ "&amp;Procedure!E12</f>
        <v>ℹ</v>
      </c>
      <c r="C39"/>
      <c r="D39"/>
    </row>
    <row r="40">
      <c r="A40" t="s" s="14">
        <v>115</v>
      </c>
      <c r="B40" t="str" s="11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6">
        <f>Besoins!E8</f>
        <v>0.013421</v>
      </c>
      <c r="D41" t="str">
        <f>Besoins!F8</f>
        <v>kg</v>
      </c>
    </row>
    <row r="42">
      <c r="A42" t="s" s="14">
        <v>116</v>
      </c>
      <c r="B42" t="str" s="11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5">
        <f>"ℹ "&amp;Procedure!E14</f>
        <v>ℹ</v>
      </c>
      <c r="C43"/>
      <c r="D43"/>
    </row>
    <row r="44">
      <c r="A44"/>
      <c r="B44"/>
      <c r="C44"/>
      <c r="D44"/>
    </row>
    <row r="45">
      <c r="A45" t="s" s="16">
        <v>124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