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<sst xmlns="http://schemas.openxmlformats.org/spreadsheetml/2006/main" count="105" uniqueCount="105">
  <si>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</si>
  <si>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</si>
  <si>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</si>
  <si>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</si>
  <si>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</si>
  <si>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</si>
  <si>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</si>
  <si>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</si>
  <si>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</si>
  <si>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</si>
  <si>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</si>
  <si>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</si>
  <si>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</si>
  <si>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</si>
  <si>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</si>
  <si>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</si>
  <si>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</si>
  <si>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</si>
  <si>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</si>
  <si>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</si>
  <si>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</si>
  <si>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</si>
  <si>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</si>
  <si>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</si>
  <si>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</si>
  <si>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</si>
  <si>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</si>
  <si>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</si>
  <si>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</si>
  <si>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</si>
  <si>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</si>
  <si>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</si>
  <si>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</si>
  <si>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</si>
  <si>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</si>
  <si>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</si>
  <si>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</si>
  <si>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</si>
  <si>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</si>
  <si>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</si>
  <si>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</si>
  <si>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</si>
  <si>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sarrasin (Ferrandi)</t>
  </si>
  <si>
    <t>PRÉPARER</t>
  </si>
  <si>
    <t>Préparez le levain de sarrasin, laissez maturer à température ambiante.</t>
  </si>
  <si>
    <t>150 min (repos)</t>
  </si>
  <si>
    <t>FRASER</t>
  </si>
  <si>
    <t>Frasez farine tradition (350g), farine T80 (150g), eau (350g), sel (10g), levure (2g) avec le levain (140g), 15 min lent.</t>
  </si>
  <si>
    <t>≤24°C</t>
  </si>
  <si>
    <t>15 min (prepa)</t>
  </si>
  <si>
    <t>POINTER</t>
  </si>
  <si>
    <t>Pointez avec rabat, détendez au réfrigérateur.</t>
  </si>
  <si>
    <t>30 min (repos)</t>
  </si>
  <si>
    <t>FAÇONNER</t>
  </si>
  <si>
    <t>Façonnez en pavés de 20×15cm, apprêt.</t>
  </si>
  <si>
    <t>60 min (repos)</t>
  </si>
  <si>
    <t>ENFOURNER</t>
  </si>
  <si>
    <t>Farinez, grignez en polka, buée, enfournez, démoulez sur grille.</t>
  </si>
  <si>
    <t>250°C</t>
  </si>
  <si>
    <t>35 min (cuisson)</t>
  </si>
  <si>
    <t>Levain de sarrasin (Ferrandi)</t>
  </si>
  <si>
    <t>RAFRAÎCHIR</t>
  </si>
  <si>
    <t>Rafraîchir le levain tout point (40g) avec la farine de sarrasin (50g) et l'eau (50g). Laisser maturer dans la cuve.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</si>
  <si>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</si>
  <si>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</si>
  <si>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</si>
  <si>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</si>
  <si>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</si>
  <si>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</si>
  <si>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</si>
  <si>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</si>
  <si>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</si>
  <si>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</si>
  <si>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</si>
  <si>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</si>
  <si>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</si>
  <si>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</si>
  <si>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</si>
  <si>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</si>
  <si>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</si>
  <si>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</si>
  <si>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</si>
  <si>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</si>
  <si>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</si>
  <si>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</si>
  <si>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de sarrasin (Ferrandi)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</si>
  <si>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</si>
  <si>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</si>
  <si>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</si>
  <si>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</si>
  <si>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Farine de sarrasin (blé noir)</t>
  </si>
  <si>
    <t xml:space="preserve">        ↳ Eau (robinet - moy. France 2026)</t>
  </si>
  <si>
    <t>Fiche technique — Pain au sarrasin (Ferrandi)</t>
  </si>
  <si>
    <t>Pain au sarrasin (Ferrandi)  FER-PAINSARRAS</t>
  </si>
  <si>
    <t>1.</t>
  </si>
  <si>
    <t xml:space="preserve">    Levain de sarrasin (Ferrandi)</t>
  </si>
  <si>
    <t>2.</t>
  </si>
  <si>
    <t xml:space="preserve">    Eau (robinet - moy. France 2026)</t>
  </si>
  <si>
    <t>3.</t>
  </si>
  <si>
    <t>4.</t>
  </si>
  <si>
    <t>5.</t>
  </si>
  <si>
    <t>↳ Levain de sarrasin (Ferrandi)  FER-LEVSARRAS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</si>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</sst>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0.421053</v>
      </c>
      <c r="E7" s="6">
        <f>D7*$B$2</f>
        <v>0.421053</v>
      </c>
      <c r="F7" t="s">
        <v>15</v>
      </c>
      <c r="G7" s="8">
        <f>E7*0.0042999962</f>
        <v>0.001811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8">
        <f>E8*2.8</f>
        <v>0.14</v>
      </c>
    </row>
    <row r="9">
      <c r="A9" t="s">
        <v>19</v>
      </c>
      <c r="B9" t="s">
        <v>20</v>
      </c>
      <c r="C9" t="s">
        <v>18</v>
      </c>
      <c r="D9" s="4">
        <v>0.017895</v>
      </c>
      <c r="E9" s="6">
        <f>D9*$B$2</f>
        <v>0.017895</v>
      </c>
      <c r="F9" t="s">
        <v>3</v>
      </c>
      <c r="G9" s="8">
        <f>E9*1.1999823532</f>
        <v>0.021474</v>
      </c>
    </row>
    <row r="10">
      <c r="A10" t="s">
        <v>21</v>
      </c>
      <c r="B10" t="s">
        <v>22</v>
      </c>
      <c r="C10" t="s">
        <v>23</v>
      </c>
      <c r="D10" s="4">
        <v>0.15</v>
      </c>
      <c r="E10" s="6">
        <f>D10*$B$2</f>
        <v>0.15</v>
      </c>
      <c r="F10" t="s">
        <v>3</v>
      </c>
      <c r="G10" s="8">
        <f>E10*0.75</f>
        <v>0.1125</v>
      </c>
    </row>
    <row r="11">
      <c r="A11" t="s">
        <v>24</v>
      </c>
      <c r="B11" t="s">
        <v>25</v>
      </c>
      <c r="C11" t="s">
        <v>23</v>
      </c>
      <c r="D11" s="4">
        <v>0.35</v>
      </c>
      <c r="E11" s="6">
        <f>D11*$B$2</f>
        <v>0.35</v>
      </c>
      <c r="F11" t="s">
        <v>3</v>
      </c>
      <c r="G11" s="8">
        <f>E11*0.82</f>
        <v>0.287</v>
      </c>
    </row>
    <row r="12">
      <c r="A12" t="s">
        <v>26</v>
      </c>
      <c r="B12" t="s">
        <v>27</v>
      </c>
      <c r="C12" t="s">
        <v>28</v>
      </c>
      <c r="D12" s="4">
        <v>0.002</v>
      </c>
      <c r="E12" s="6">
        <f>D12*$B$2</f>
        <v>0.002</v>
      </c>
      <c r="F12" t="s">
        <v>3</v>
      </c>
      <c r="G12" s="8">
        <f>E12*2.2</f>
        <v>0.0044</v>
      </c>
    </row>
    <row r="13">
      <c r="A13" t="s">
        <v>29</v>
      </c>
      <c r="B13" t="s">
        <v>30</v>
      </c>
      <c r="C13" t="s">
        <v>31</v>
      </c>
      <c r="D13" s="4">
        <v>0.01</v>
      </c>
      <c r="E13" s="6">
        <f>D13*$B$2</f>
        <v>0.01</v>
      </c>
      <c r="F13" t="s">
        <v>3</v>
      </c>
      <c r="G13" s="8">
        <f>E13*0.35</f>
        <v>0.0035</v>
      </c>
    </row>
    <row r="14">
      <c r="A14" t="s">
        <v>32</v>
      </c>
      <c r="B14" t="s">
        <v>33</v>
      </c>
      <c r="C14" t="s">
        <v>34</v>
      </c>
      <c r="D14" s="4">
        <v>0.001053</v>
      </c>
      <c r="E14" s="6">
        <f>D14*$B$2</f>
        <v>0.001053</v>
      </c>
      <c r="F14" t="s">
        <v>3</v>
      </c>
      <c r="G14" s="8">
        <f>E14*5.7979707103</f>
        <v>0.006105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/>
      <c r="F2" t="s">
        <v>45</v>
      </c>
    </row>
    <row r="3">
      <c r="A3" t="s">
        <v>42</v>
      </c>
      <c r="B3">
        <v>2</v>
      </c>
      <c r="C3" t="s">
        <v>46</v>
      </c>
      <c r="D3" t="s" s="11">
        <v>47</v>
      </c>
      <c r="E3" t="s" s="11">
        <v>48</v>
      </c>
      <c r="F3" t="s">
        <v>49</v>
      </c>
    </row>
    <row r="4">
      <c r="A4" t="s">
        <v>42</v>
      </c>
      <c r="B4">
        <v>3</v>
      </c>
      <c r="C4" t="s">
        <v>50</v>
      </c>
      <c r="D4" t="s" s="11">
        <v>51</v>
      </c>
      <c r="E4" t="s" s="11"/>
      <c r="F4" t="s">
        <v>52</v>
      </c>
    </row>
    <row r="5">
      <c r="A5" t="s">
        <v>42</v>
      </c>
      <c r="B5">
        <v>4</v>
      </c>
      <c r="C5" t="s">
        <v>53</v>
      </c>
      <c r="D5" t="s" s="11">
        <v>54</v>
      </c>
      <c r="E5" t="s" s="11"/>
      <c r="F5" t="s">
        <v>55</v>
      </c>
    </row>
    <row r="6">
      <c r="A6" t="s">
        <v>42</v>
      </c>
      <c r="B6">
        <v>5</v>
      </c>
      <c r="C6" t="s">
        <v>56</v>
      </c>
      <c r="D6" t="s" s="11">
        <v>57</v>
      </c>
      <c r="E6" t="s" s="11">
        <v>58</v>
      </c>
      <c r="F6" t="s">
        <v>59</v>
      </c>
    </row>
    <row r="7">
      <c r="A7" t="s">
        <v>60</v>
      </c>
      <c r="B7">
        <v>1</v>
      </c>
      <c r="C7" t="s">
        <v>61</v>
      </c>
      <c r="D7" t="s" s="11">
        <v>62</v>
      </c>
      <c r="E7" t="s" s="11"/>
      <c r="F7" t="s">
        <v>45</v>
      </c>
    </row>
    <row r="8">
      <c r="A8" t="s">
        <v>63</v>
      </c>
      <c r="B8">
        <v>1</v>
      </c>
      <c r="C8" t="s">
        <v>64</v>
      </c>
      <c r="D8" t="s" s="11">
        <v>65</v>
      </c>
      <c r="E8" t="s" s="11">
        <v>66</v>
      </c>
      <c r="F8" t="s">
        <v>67</v>
      </c>
    </row>
    <row r="9">
      <c r="A9" t="s">
        <v>63</v>
      </c>
      <c r="B9">
        <v>2</v>
      </c>
      <c r="C9" t="s">
        <v>68</v>
      </c>
      <c r="D9" t="s" s="11">
        <v>69</v>
      </c>
      <c r="E9" t="s" s="11"/>
      <c r="F9"/>
    </row>
    <row r="10">
      <c r="A10" t="s">
        <v>63</v>
      </c>
      <c r="B10">
        <v>3</v>
      </c>
      <c r="C10" t="s">
        <v>70</v>
      </c>
      <c r="D10" t="s" s="11">
        <v>71</v>
      </c>
      <c r="E10" t="s" s="11">
        <v>72</v>
      </c>
      <c r="F10" t="s">
        <v>73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42</v>
      </c>
      <c r="C2" t="s">
        <v>78</v>
      </c>
      <c r="D2" s="6">
        <f>'Besoins'!$B$2*1</f>
        <v>1</v>
      </c>
      <c r="E2" t="s">
        <v>3</v>
      </c>
    </row>
    <row r="3">
      <c r="A3">
        <v>1</v>
      </c>
      <c r="B3" t="s">
        <v>79</v>
      </c>
      <c r="C3" t="s">
        <v>80</v>
      </c>
      <c r="D3" s="6">
        <f>'Besoins'!$B$2*0.35</f>
        <v>0.35</v>
      </c>
      <c r="E3" t="s">
        <v>3</v>
      </c>
    </row>
    <row r="4">
      <c r="A4">
        <v>1</v>
      </c>
      <c r="B4" t="s">
        <v>81</v>
      </c>
      <c r="C4" t="s">
        <v>80</v>
      </c>
      <c r="D4" s="6">
        <f>'Besoins'!$B$2*0.15</f>
        <v>0.15</v>
      </c>
      <c r="E4" t="s">
        <v>3</v>
      </c>
    </row>
    <row r="5">
      <c r="A5">
        <v>1</v>
      </c>
      <c r="B5" t="s">
        <v>82</v>
      </c>
      <c r="C5" t="s">
        <v>80</v>
      </c>
      <c r="D5" s="6">
        <f>'Besoins'!$B$2*0.35</f>
        <v>0.35</v>
      </c>
      <c r="E5" t="s">
        <v>15</v>
      </c>
    </row>
    <row r="6">
      <c r="A6">
        <v>1</v>
      </c>
      <c r="B6" t="s">
        <v>83</v>
      </c>
      <c r="C6" t="s">
        <v>80</v>
      </c>
      <c r="D6" s="6">
        <f>'Besoins'!$B$2*0.01</f>
        <v>0.01</v>
      </c>
      <c r="E6" t="s">
        <v>3</v>
      </c>
    </row>
    <row r="7">
      <c r="A7">
        <v>1</v>
      </c>
      <c r="B7" t="s">
        <v>84</v>
      </c>
      <c r="C7" t="s">
        <v>80</v>
      </c>
      <c r="D7" s="6">
        <f>'Besoins'!$B$2*0.002</f>
        <v>0.002</v>
      </c>
      <c r="E7" t="s">
        <v>3</v>
      </c>
    </row>
    <row r="8">
      <c r="A8">
        <v>1</v>
      </c>
      <c r="B8" t="s">
        <v>85</v>
      </c>
      <c r="C8" t="s">
        <v>78</v>
      </c>
      <c r="D8" s="6">
        <f>'Besoins'!$B$2*0.14</f>
        <v>0.14</v>
      </c>
      <c r="E8" t="s">
        <v>3</v>
      </c>
    </row>
    <row r="9">
      <c r="A9">
        <v>2</v>
      </c>
      <c r="B9" t="s">
        <v>86</v>
      </c>
      <c r="C9" t="s">
        <v>78</v>
      </c>
      <c r="D9" s="6">
        <f>'Besoins'!$B$2*0.04</f>
        <v>0.04</v>
      </c>
      <c r="E9" t="s">
        <v>3</v>
      </c>
    </row>
    <row r="10">
      <c r="A10">
        <v>3</v>
      </c>
      <c r="B10" t="s">
        <v>87</v>
      </c>
      <c r="C10" t="s">
        <v>80</v>
      </c>
      <c r="D10" s="6">
        <f>'Besoins'!$B$2*0.0010526316</f>
        <v>0.001053</v>
      </c>
      <c r="E10" t="s">
        <v>3</v>
      </c>
    </row>
    <row r="11">
      <c r="A11">
        <v>3</v>
      </c>
      <c r="B11" t="s">
        <v>88</v>
      </c>
      <c r="C11" t="s">
        <v>80</v>
      </c>
      <c r="D11" s="6">
        <f>'Besoins'!$B$2*0.0210526316</f>
        <v>0.021053</v>
      </c>
      <c r="E11" t="s">
        <v>15</v>
      </c>
    </row>
    <row r="12">
      <c r="A12">
        <v>3</v>
      </c>
      <c r="B12" t="s">
        <v>89</v>
      </c>
      <c r="C12" t="s">
        <v>80</v>
      </c>
      <c r="D12" s="6">
        <f>'Besoins'!$B$2*0.0178947368</f>
        <v>0.017895</v>
      </c>
      <c r="E12" t="s">
        <v>3</v>
      </c>
    </row>
    <row r="13">
      <c r="A13">
        <v>2</v>
      </c>
      <c r="B13" t="s">
        <v>90</v>
      </c>
      <c r="C13" t="s">
        <v>80</v>
      </c>
      <c r="D13" s="6">
        <f>'Besoins'!$B$2*0.05</f>
        <v>0.05</v>
      </c>
      <c r="E13" t="s">
        <v>3</v>
      </c>
    </row>
    <row r="14">
      <c r="A14">
        <v>2</v>
      </c>
      <c r="B14" t="s">
        <v>91</v>
      </c>
      <c r="C14" t="s">
        <v>80</v>
      </c>
      <c r="D14" s="6">
        <f>'Besoins'!$B$2*0.05</f>
        <v>0.05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92</v>
      </c>
      <c r="B1"/>
      <c r="C1"/>
      <c r="D1"/>
    </row>
    <row r="2">
      <c r="A2" t="str" s="12">
        <f>"FER-PAINSARRAS · BOU.PAINS_SPECIAUX · référence : "&amp;Besoins!B3&amp;" "&amp;Besoins!C3&amp;" · multiplicateur réglable sur la feuille ""Besoins"""</f>
        <v>FER-PAINSARRAS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93</v>
      </c>
      <c r="B4"/>
      <c r="C4"/>
      <c r="D4"/>
    </row>
    <row r="5">
      <c r="A5" t="s" s="14">
        <v>94</v>
      </c>
      <c r="B5" t="str" s="11">
        <f>"[PRÉPARER] "&amp;Procedure!D2</f>
        <v>[PRÉPARER] Préparez le levain de sarrasin, laissez maturer à température ambiante.</v>
      </c>
      <c r="C5"/>
      <c r="D5"/>
    </row>
    <row r="6">
      <c r="A6"/>
      <c r="B6" t="s">
        <v>95</v>
      </c>
      <c r="C6" s="6">
        <f>'Besoins'!$B$2*0.14</f>
        <v>0.14</v>
      </c>
      <c r="D6" t="s">
        <v>3</v>
      </c>
    </row>
    <row r="7">
      <c r="A7" t="s" s="14">
        <v>96</v>
      </c>
      <c r="B7" t="str" s="11">
        <f>"[FRASER] "&amp;Procedure!D3</f>
        <v>[FRASER] Frasez farine tradition (350g), farine T80 (150g), eau (350g), sel (10g), levure (2g) avec le levain (140g), 15 min lent.</v>
      </c>
      <c r="C7"/>
      <c r="D7"/>
    </row>
    <row r="8">
      <c r="A8"/>
      <c r="B8" t="str">
        <f>Besoins!B11</f>
        <v>Farine de tradition française T65</v>
      </c>
      <c r="C8" s="6">
        <f>Besoins!E11</f>
        <v>0.35</v>
      </c>
      <c r="D8" t="str">
        <f>Besoins!F11</f>
        <v>kg</v>
      </c>
    </row>
    <row r="9">
      <c r="A9"/>
      <c r="B9" t="str">
        <f>Besoins!B10</f>
        <v>Farine de blé T80 semi-complète</v>
      </c>
      <c r="C9" s="6">
        <f>Besoins!E10</f>
        <v>0.15</v>
      </c>
      <c r="D9" t="str">
        <f>Besoins!F10</f>
        <v>kg</v>
      </c>
    </row>
    <row r="10">
      <c r="A10"/>
      <c r="B10" t="s">
        <v>97</v>
      </c>
      <c r="C10" s="6">
        <f>'Besoins'!$B$2*0.35</f>
        <v>0.35</v>
      </c>
      <c r="D10" t="s">
        <v>15</v>
      </c>
    </row>
    <row r="11">
      <c r="A11"/>
      <c r="B11" t="str">
        <f>Besoins!B13</f>
        <v>Sel fin de cuisine</v>
      </c>
      <c r="C11" s="6">
        <f>Besoins!E13</f>
        <v>0.01</v>
      </c>
      <c r="D11" t="str">
        <f>Besoins!F13</f>
        <v>kg</v>
      </c>
    </row>
    <row r="12">
      <c r="A12"/>
      <c r="B12" t="str">
        <f>Besoins!B12</f>
        <v>Levure fraîche de boulanger</v>
      </c>
      <c r="C12" s="6">
        <f>Besoins!E12</f>
        <v>0.002</v>
      </c>
      <c r="D12" t="str">
        <f>Besoins!F12</f>
        <v>kg</v>
      </c>
    </row>
    <row r="13">
      <c r="A13"/>
      <c r="B13" t="s">
        <v>95</v>
      </c>
      <c r="C13" s="6">
        <f>'Besoins'!$B$2*0.14</f>
        <v>0.14</v>
      </c>
      <c r="D13" t="s">
        <v>3</v>
      </c>
    </row>
    <row r="14">
      <c r="A14"/>
      <c r="B14" t="str" s="15">
        <f>"ℹ "&amp;Procedure!E3</f>
        <v>ℹ</v>
      </c>
      <c r="C14"/>
      <c r="D14"/>
    </row>
    <row r="15">
      <c r="A15" t="s" s="14">
        <v>98</v>
      </c>
      <c r="B15" t="str" s="11">
        <f>"[POINTER] "&amp;Procedure!D4</f>
        <v>[POINTER] Pointez avec rabat, détendez au réfrigérateur.</v>
      </c>
      <c r="C15"/>
      <c r="D15"/>
    </row>
    <row r="16">
      <c r="A16" t="s" s="14">
        <v>99</v>
      </c>
      <c r="B16" t="str" s="11">
        <f>"[FAÇONNER] "&amp;Procedure!D5</f>
        <v>[FAÇONNER] Façonnez en pavés de 20×15cm, apprêt.</v>
      </c>
      <c r="C16"/>
      <c r="D16"/>
    </row>
    <row r="17">
      <c r="A17" t="s" s="14">
        <v>100</v>
      </c>
      <c r="B17" t="str" s="11">
        <f>"[ENFOURNER] "&amp;Procedure!D6</f>
        <v>[ENFOURNER] Farinez, grignez en polka, buée, enfournez, démoulez sur grille.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/>
      <c r="B19"/>
      <c r="C19"/>
      <c r="D19"/>
    </row>
    <row r="20">
      <c r="A20" t="s" s="13">
        <v>101</v>
      </c>
      <c r="B20"/>
      <c r="C20"/>
      <c r="D20"/>
    </row>
    <row r="21">
      <c r="A21" t="s" s="14">
        <v>94</v>
      </c>
      <c r="B21" t="str" s="11">
        <f>"[RAFRAÎCHIR] "&amp;Procedure!D7</f>
        <v>[RAFRAÎCHIR] Rafraîchir le levain tout point (40g) avec la farine de sarrasin (50g) et l'eau (50g). Laisser maturer dans la cuve.</v>
      </c>
      <c r="C21"/>
      <c r="D21"/>
    </row>
    <row r="22">
      <c r="A22"/>
      <c r="B22" t="s">
        <v>102</v>
      </c>
      <c r="C22" s="6">
        <f>'Besoins'!$B$2*0.04</f>
        <v>0.04</v>
      </c>
      <c r="D22" t="s">
        <v>3</v>
      </c>
    </row>
    <row r="23">
      <c r="A23"/>
      <c r="B23" t="str">
        <f>Besoins!B8</f>
        <v>Farine de sarrasin (blé noir)</v>
      </c>
      <c r="C23" s="6">
        <f>Besoins!E8</f>
        <v>0.05</v>
      </c>
      <c r="D23" t="str">
        <f>Besoins!F8</f>
        <v>kg</v>
      </c>
    </row>
    <row r="24">
      <c r="A24"/>
      <c r="B24" t="s">
        <v>97</v>
      </c>
      <c r="C24" s="6">
        <f>'Besoins'!$B$2*0.05</f>
        <v>0.05</v>
      </c>
      <c r="D24" t="s">
        <v>15</v>
      </c>
    </row>
    <row r="25">
      <c r="A25"/>
      <c r="B25"/>
      <c r="C25"/>
      <c r="D25"/>
    </row>
    <row r="26">
      <c r="A26" t="s" s="13">
        <v>103</v>
      </c>
      <c r="B26"/>
      <c r="C26"/>
      <c r="D26"/>
    </row>
    <row r="27">
      <c r="A27" t="s" s="14">
        <v>94</v>
      </c>
      <c r="B27" t="str" s="11">
        <f>"[VERSER] "&amp;Procedure!D8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6">
        <f>Besoins!E14</f>
        <v>0.001053</v>
      </c>
      <c r="D28" t="str">
        <f>Besoins!F14</f>
        <v>kg</v>
      </c>
    </row>
    <row r="29">
      <c r="A29"/>
      <c r="B29" t="s">
        <v>97</v>
      </c>
      <c r="C29" s="6">
        <f>'Besoins'!$B$2*0.0210526316</f>
        <v>0.021053</v>
      </c>
      <c r="D29" t="s">
        <v>15</v>
      </c>
    </row>
    <row r="30">
      <c r="A30"/>
      <c r="B30" t="str" s="15">
        <f>"ℹ "&amp;Procedure!E8</f>
        <v>ℹ</v>
      </c>
      <c r="C30"/>
      <c r="D30"/>
    </row>
    <row r="31">
      <c r="A31" t="s" s="14">
        <v>96</v>
      </c>
      <c r="B31" t="str" s="11">
        <f>"[INCORPORER] "&amp;Procedure!D9</f>
        <v>[INCORPORER] Incorporer la farine de seigle (85g) au fouet.</v>
      </c>
      <c r="C31"/>
      <c r="D31"/>
    </row>
    <row r="32">
      <c r="A32"/>
      <c r="B32" t="str">
        <f>Besoins!B9</f>
        <v>Farine de seigle T130</v>
      </c>
      <c r="C32" s="6">
        <f>Besoins!E9</f>
        <v>0.017895</v>
      </c>
      <c r="D32" t="str">
        <f>Besoins!F9</f>
        <v>kg</v>
      </c>
    </row>
    <row r="33">
      <c r="A33" t="s" s="14">
        <v>98</v>
      </c>
      <c r="B33" t="str" s="11">
        <f>"[METTRE] "&amp;Procedure!D10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5">
        <f>"ℹ "&amp;Procedure!E10</f>
        <v>ℹ</v>
      </c>
      <c r="C34"/>
      <c r="D34"/>
    </row>
    <row r="35">
      <c r="A35"/>
      <c r="B35"/>
      <c r="C35"/>
      <c r="D35"/>
    </row>
    <row r="36">
      <c r="A36" t="s" s="16">
        <v>104</v>
      </c>
      <c r="B36"/>
      <c r="C36"/>
      <c r="D36"/>
    </row>
  </sheetData>
  <sheetProtection sheet="1"/>
  <mergeCells count="19">
    <mergeCell ref="A1:D1"/>
    <mergeCell ref="A2:D2"/>
    <mergeCell ref="A4:D4"/>
    <mergeCell ref="B5:D5"/>
    <mergeCell ref="B7:D7"/>
    <mergeCell ref="B14:D14"/>
    <mergeCell ref="B15:D15"/>
    <mergeCell ref="B16:D16"/>
    <mergeCell ref="B17:D17"/>
    <mergeCell ref="B18:D18"/>
    <mergeCell ref="A20:D20"/>
    <mergeCell ref="B21:D21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