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<sst xmlns="http://schemas.openxmlformats.org/spreadsheetml/2006/main" count="104" uniqueCount="104">
  <si>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</si>
  <si>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</si>
  <si>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</si>
  <si>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</si>
  <si>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</si>
  <si>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</si>
  <si>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</si>
  <si>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</si>
  <si>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</si>
  <si>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</si>
  <si>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</si>
  <si>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</si>
  <si>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</si>
  <si>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</si>
  <si>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</si>
  <si>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</si>
  <si>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</si>
  <si>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</si>
  <si>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</si>
  <si>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FAR-TRAD</t>
  </si>
  <si>
    <t>Farine de tradition française T65</t>
  </si>
  <si>
    <t>Farines de blé</t>
  </si>
  <si>
    <t>CRANBERRY-SEC</t>
  </si>
  <si>
    <t>Cranberries séchées sucrées</t>
  </si>
  <si>
    <t>Fruits séchés et confits</t>
  </si>
  <si>
    <t>NOISETTE-POUDRE</t>
  </si>
  <si>
    <t>Poudre de noisette</t>
  </si>
  <si>
    <t>Oléagineux et noix</t>
  </si>
  <si>
    <t>HUI-NOISETTE</t>
  </si>
  <si>
    <t>Huile de noisette vierge — à réactualiser</t>
  </si>
  <si>
    <t>Huiles végétales</t>
  </si>
  <si>
    <t>lt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</si>
  <si>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</si>
  <si>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</si>
  <si>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</si>
  <si>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</si>
  <si>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</si>
  <si>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</si>
  <si>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</si>
  <si>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</si>
  <si>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</si>
  <si>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</si>
  <si>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</si>
  <si>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</si>
  <si>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</si>
  <si>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</si>
  <si>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</si>
  <si>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</si>
  <si>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</si>
  <si>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</si>
  <si>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</si>
  <si>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Benoîton aux noisettes (Ferrandi)</t>
  </si>
  <si>
    <t>Toastez la poudre de noisettes (100g) et les noisettes entières (100g) séparément, brisez-les après refroidissement.</t>
  </si>
  <si>
    <t>20 min et 15 min à 180°C</t>
  </si>
  <si>
    <t>20 min (cuisson)</t>
  </si>
  <si>
    <t>FRASER</t>
  </si>
  <si>
    <t>Frasez farine (400g), œuf (1,18 pc), lait (200g), levure (15g), sel (9g), 5 min lent.</t>
  </si>
  <si>
    <t>5 min (prepa)</t>
  </si>
  <si>
    <t>PÉTRIR</t>
  </si>
  <si>
    <t>Pétrissez 7-8 min rapide, ajoutez sucre (60g) puis huile de noisette (50g), lissez. Bassinage de lait (50g) progressif.</t>
  </si>
  <si>
    <t>≤25-26°C</t>
  </si>
  <si>
    <t>10 min (prepa)</t>
  </si>
  <si>
    <t>INCORPORER</t>
  </si>
  <si>
    <t>Ajoutez noisettes et cranberries (100g), 1 min max.</t>
  </si>
  <si>
    <t>1 min (prepa)</t>
  </si>
  <si>
    <t>POINTER</t>
  </si>
  <si>
    <t>Pointez, aplatissez en rectangle sur torchon fariné, détendez au réfrigérateur.</t>
  </si>
  <si>
    <t>60 min (repos)</t>
  </si>
  <si>
    <t>DÉTAILLER</t>
  </si>
  <si>
    <t>Détaillez en rectangles, apprêt en étuve à 24°C.</t>
  </si>
  <si>
    <t>90 min (repos)</t>
  </si>
  <si>
    <t>ENFOURNER</t>
  </si>
  <si>
    <t>Buée, enfournez, retirez dès coloration.</t>
  </si>
  <si>
    <t>240°C</t>
  </si>
  <si>
    <t>9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</si>
  <si>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</si>
  <si>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</si>
  <si>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</si>
  <si>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</si>
  <si>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</si>
  <si>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Poudre de noisette</t>
  </si>
  <si>
    <t>matiere</t>
  </si>
  <si>
    <t xml:space="preserve">    ↳ CERNEAUX DE NOIX</t>
  </si>
  <si>
    <t xml:space="preserve">    ↳ Farine de tradition française T65</t>
  </si>
  <si>
    <t xml:space="preserve">    ↳ OEUF (P) (conv.)</t>
  </si>
  <si>
    <t>conversion</t>
  </si>
  <si>
    <t xml:space="preserve">    ↳ Lait entier UHT 3,5% MG brique 1L</t>
  </si>
  <si>
    <t xml:space="preserve">    ↳ Levure fraîche de boulanger</t>
  </si>
  <si>
    <t xml:space="preserve">    ↳ Sel fin de cuisine</t>
  </si>
  <si>
    <t xml:space="preserve">    ↳ Sucre blanc cristal sac 25 kg</t>
  </si>
  <si>
    <t xml:space="preserve">    ↳ Huile de noisette vierge — à réactualiser</t>
  </si>
  <si>
    <t xml:space="preserve">    ↳ Cranberries séchées sucrées</t>
  </si>
  <si>
    <t>Fiche technique — Benoîton aux noisettes (Ferrandi)</t>
  </si>
  <si>
    <t>Benoîton aux noisettes (Ferrandi)  FER-BENOITON</t>
  </si>
  <si>
    <t>1.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</si>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</sst>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0.964</v>
      </c>
      <c r="C3" t="s" s="5">
        <v>3</v>
      </c>
      <c r="D3"/>
      <c r="E3"/>
      <c r="F3"/>
    </row>
    <row r="4">
      <c r="A4" t="s">
        <v>4</v>
      </c>
      <c r="B4" s="6">
        <f>$B$2*B3</f>
        <v>0.964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E7*7.4230555556</f>
        <v>0.742306</v>
      </c>
    </row>
    <row r="8">
      <c r="A8" t="s" s="8">
        <v>15</v>
      </c>
      <c r="B8" t="s">
        <v>16</v>
      </c>
      <c r="C8" t="s">
        <v>17</v>
      </c>
      <c r="D8" s="4">
        <v>1.182</v>
      </c>
      <c r="E8" s="6">
        <f>D8*$B$2</f>
        <v>1.182</v>
      </c>
      <c r="F8" t="s">
        <v>18</v>
      </c>
      <c r="G8" s="9">
        <f>E8*0.27</f>
        <v>0.31914</v>
      </c>
    </row>
    <row r="9">
      <c r="A9" t="s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3</v>
      </c>
      <c r="G9" s="9">
        <f>E9*0.82</f>
        <v>0.328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E10*7.8</f>
        <v>0.78</v>
      </c>
    </row>
    <row r="11">
      <c r="A11" t="s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3</v>
      </c>
      <c r="G11" s="9">
        <f>E11*10.5</f>
        <v>1.05</v>
      </c>
    </row>
    <row r="12">
      <c r="A12" t="s">
        <v>28</v>
      </c>
      <c r="B12" t="s">
        <v>29</v>
      </c>
      <c r="C12" t="s">
        <v>30</v>
      </c>
      <c r="D12" s="4">
        <v>0.05</v>
      </c>
      <c r="E12" s="6">
        <f>D12*$B$2</f>
        <v>0.05</v>
      </c>
      <c r="F12" t="s">
        <v>31</v>
      </c>
      <c r="G12" s="9">
        <f>E12*22</f>
        <v>1.1</v>
      </c>
    </row>
    <row r="13">
      <c r="A13" t="s">
        <v>32</v>
      </c>
      <c r="B13" t="s">
        <v>33</v>
      </c>
      <c r="C13" t="s">
        <v>34</v>
      </c>
      <c r="D13" s="4">
        <v>0.25</v>
      </c>
      <c r="E13" s="6">
        <f>D13*$B$2</f>
        <v>0.25</v>
      </c>
      <c r="F13" t="s">
        <v>31</v>
      </c>
      <c r="G13" s="9">
        <f>E13*1.05</f>
        <v>0.2625</v>
      </c>
    </row>
    <row r="14">
      <c r="A14" t="s">
        <v>35</v>
      </c>
      <c r="B14" t="s">
        <v>36</v>
      </c>
      <c r="C14" t="s">
        <v>37</v>
      </c>
      <c r="D14" s="4">
        <v>0.015</v>
      </c>
      <c r="E14" s="6">
        <f>D14*$B$2</f>
        <v>0.015</v>
      </c>
      <c r="F14" t="s">
        <v>3</v>
      </c>
      <c r="G14" s="9">
        <f>E14*2.2</f>
        <v>0.033</v>
      </c>
    </row>
    <row r="15">
      <c r="A15" t="s">
        <v>38</v>
      </c>
      <c r="B15" t="s">
        <v>39</v>
      </c>
      <c r="C15" t="s">
        <v>40</v>
      </c>
      <c r="D15" s="4">
        <v>0.009</v>
      </c>
      <c r="E15" s="6">
        <f>D15*$B$2</f>
        <v>0.009</v>
      </c>
      <c r="F15" t="s">
        <v>3</v>
      </c>
      <c r="G15" s="9">
        <f>E15*0.35</f>
        <v>0.00315</v>
      </c>
    </row>
    <row r="16">
      <c r="A16" t="s">
        <v>41</v>
      </c>
      <c r="B16" t="s">
        <v>42</v>
      </c>
      <c r="C16" t="s">
        <v>43</v>
      </c>
      <c r="D16" s="4">
        <v>0.06</v>
      </c>
      <c r="E16" s="6">
        <f>D16*$B$2</f>
        <v>0.06</v>
      </c>
      <c r="F16" t="s">
        <v>3</v>
      </c>
      <c r="G16" s="9">
        <f>E16*0.82</f>
        <v>0.0492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/>
      <c r="D2" t="s" s="12">
        <v>52</v>
      </c>
      <c r="E2" t="s" s="12">
        <v>53</v>
      </c>
      <c r="F2" t="s">
        <v>54</v>
      </c>
    </row>
    <row r="3">
      <c r="A3" t="s">
        <v>51</v>
      </c>
      <c r="B3">
        <v>2</v>
      </c>
      <c r="C3" t="s">
        <v>55</v>
      </c>
      <c r="D3" t="s" s="12">
        <v>56</v>
      </c>
      <c r="E3" t="s" s="12"/>
      <c r="F3" t="s">
        <v>57</v>
      </c>
    </row>
    <row r="4">
      <c r="A4" t="s">
        <v>51</v>
      </c>
      <c r="B4">
        <v>3</v>
      </c>
      <c r="C4" t="s">
        <v>58</v>
      </c>
      <c r="D4" t="s" s="12">
        <v>59</v>
      </c>
      <c r="E4" t="s" s="12">
        <v>60</v>
      </c>
      <c r="F4" t="s">
        <v>61</v>
      </c>
    </row>
    <row r="5">
      <c r="A5" t="s">
        <v>51</v>
      </c>
      <c r="B5">
        <v>4</v>
      </c>
      <c r="C5" t="s">
        <v>62</v>
      </c>
      <c r="D5" t="s" s="12">
        <v>63</v>
      </c>
      <c r="E5" t="s" s="12"/>
      <c r="F5" t="s">
        <v>64</v>
      </c>
    </row>
    <row r="6">
      <c r="A6" t="s">
        <v>51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51</v>
      </c>
      <c r="B7">
        <v>6</v>
      </c>
      <c r="C7" t="s">
        <v>68</v>
      </c>
      <c r="D7" t="s" s="12">
        <v>69</v>
      </c>
      <c r="E7" t="s" s="12"/>
      <c r="F7" t="s">
        <v>70</v>
      </c>
    </row>
    <row r="8">
      <c r="A8" t="s">
        <v>51</v>
      </c>
      <c r="B8">
        <v>7</v>
      </c>
      <c r="C8" t="s">
        <v>71</v>
      </c>
      <c r="D8" t="s" s="12">
        <v>72</v>
      </c>
      <c r="E8" t="s" s="12">
        <v>73</v>
      </c>
      <c r="F8" t="s">
        <v>74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51</v>
      </c>
      <c r="C2" t="s">
        <v>79</v>
      </c>
      <c r="D2" s="6">
        <f>'Besoins'!$B$2*0.964</f>
        <v>0.964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'Besoins'!$B$2*0.1</f>
        <v>0.1</v>
      </c>
      <c r="E3" t="s">
        <v>3</v>
      </c>
    </row>
    <row r="4">
      <c r="A4">
        <v>1</v>
      </c>
      <c r="B4" t="s">
        <v>82</v>
      </c>
      <c r="C4" t="s">
        <v>81</v>
      </c>
      <c r="D4" s="6">
        <f>'Besoins'!$B$2*0.1</f>
        <v>0.1</v>
      </c>
      <c r="E4" t="s">
        <v>3</v>
      </c>
    </row>
    <row r="5">
      <c r="A5">
        <v>1</v>
      </c>
      <c r="B5" t="s">
        <v>83</v>
      </c>
      <c r="C5" t="s">
        <v>81</v>
      </c>
      <c r="D5" s="6">
        <f>'Besoins'!$B$2*0.4</f>
        <v>0.4</v>
      </c>
      <c r="E5" t="s">
        <v>3</v>
      </c>
    </row>
    <row r="6">
      <c r="A6">
        <v>1</v>
      </c>
      <c r="B6" t="s">
        <v>84</v>
      </c>
      <c r="C6" t="s">
        <v>85</v>
      </c>
      <c r="D6" s="6">
        <f>'Besoins'!$B$2*1.182</f>
        <v>1.182</v>
      </c>
      <c r="E6" t="s">
        <v>18</v>
      </c>
    </row>
    <row r="7">
      <c r="A7">
        <v>1</v>
      </c>
      <c r="B7" t="s">
        <v>86</v>
      </c>
      <c r="C7" t="s">
        <v>81</v>
      </c>
      <c r="D7" s="6">
        <f>'Besoins'!$B$2*0.2</f>
        <v>0.2</v>
      </c>
      <c r="E7" t="s">
        <v>31</v>
      </c>
    </row>
    <row r="8">
      <c r="A8">
        <v>1</v>
      </c>
      <c r="B8" t="s">
        <v>87</v>
      </c>
      <c r="C8" t="s">
        <v>81</v>
      </c>
      <c r="D8" s="6">
        <f>'Besoins'!$B$2*0.015</f>
        <v>0.015</v>
      </c>
      <c r="E8" t="s">
        <v>3</v>
      </c>
    </row>
    <row r="9">
      <c r="A9">
        <v>1</v>
      </c>
      <c r="B9" t="s">
        <v>88</v>
      </c>
      <c r="C9" t="s">
        <v>81</v>
      </c>
      <c r="D9" s="6">
        <f>'Besoins'!$B$2*0.009</f>
        <v>0.009</v>
      </c>
      <c r="E9" t="s">
        <v>3</v>
      </c>
    </row>
    <row r="10">
      <c r="A10">
        <v>1</v>
      </c>
      <c r="B10" t="s">
        <v>89</v>
      </c>
      <c r="C10" t="s">
        <v>81</v>
      </c>
      <c r="D10" s="6">
        <f>'Besoins'!$B$2*0.06</f>
        <v>0.06</v>
      </c>
      <c r="E10" t="s">
        <v>3</v>
      </c>
    </row>
    <row r="11">
      <c r="A11">
        <v>1</v>
      </c>
      <c r="B11" t="s">
        <v>90</v>
      </c>
      <c r="C11" t="s">
        <v>81</v>
      </c>
      <c r="D11" s="6">
        <f>'Besoins'!$B$2*0.05</f>
        <v>0.05</v>
      </c>
      <c r="E11" t="s">
        <v>31</v>
      </c>
    </row>
    <row r="12">
      <c r="A12">
        <v>1</v>
      </c>
      <c r="B12" t="s">
        <v>86</v>
      </c>
      <c r="C12" t="s">
        <v>81</v>
      </c>
      <c r="D12" s="6">
        <f>'Besoins'!$B$2*0.05</f>
        <v>0.05</v>
      </c>
      <c r="E12" t="s">
        <v>31</v>
      </c>
    </row>
    <row r="13">
      <c r="A13">
        <v>1</v>
      </c>
      <c r="B13" t="s">
        <v>91</v>
      </c>
      <c r="C13" t="s">
        <v>81</v>
      </c>
      <c r="D13" s="6">
        <f>'Besoins'!$B$2*0.1</f>
        <v>0.1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92</v>
      </c>
      <c r="B1"/>
      <c r="C1"/>
      <c r="D1"/>
    </row>
    <row r="2">
      <c r="A2" t="str" s="13">
        <f>"FER-BENOITON · BOU.PAINS_SPECIAUX · référence : "&amp;Besoins!B3&amp;" "&amp;Besoins!C3&amp;" · multiplicateur réglable sur la feuille ""Besoins"""</f>
        <v>FER-BENOITON · BOU.PAINS_SPECIAUX · référence : 0,964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 t="s" s="15">
        <v>94</v>
      </c>
      <c r="B5" t="str" s="12">
        <f>Procedure!D2</f>
        <v>Toastez la poudre de noisettes (100g) et les noisettes entières (100g) séparément, brisez-les après refroidissement.</v>
      </c>
      <c r="C5"/>
      <c r="D5"/>
    </row>
    <row r="6">
      <c r="A6"/>
      <c r="B6" t="str">
        <f>Besoins!B11</f>
        <v>Poudre de noisette</v>
      </c>
      <c r="C6" s="6">
        <f>Besoins!E11</f>
        <v>0.1</v>
      </c>
      <c r="D6" t="str">
        <f>Besoins!F11</f>
        <v>kg</v>
      </c>
    </row>
    <row r="7">
      <c r="A7"/>
      <c r="B7" t="str">
        <f>Besoins!B7</f>
        <v>CERNEAUX DE NOIX</v>
      </c>
      <c r="C7" s="6">
        <f>Besoins!E7</f>
        <v>0.1</v>
      </c>
      <c r="D7" t="str">
        <f>Besoins!F7</f>
        <v>kg</v>
      </c>
    </row>
    <row r="8">
      <c r="A8"/>
      <c r="B8" t="str" s="16">
        <f>"ℹ "&amp;Procedure!E2</f>
        <v>ℹ</v>
      </c>
      <c r="C8"/>
      <c r="D8"/>
    </row>
    <row r="9">
      <c r="A9" t="s" s="15">
        <v>95</v>
      </c>
      <c r="B9" t="str" s="12">
        <f>"[FRASER] "&amp;Procedure!D3</f>
        <v>[FRASER] Frasez farine (400g), œuf (1,18 pc), lait (200g), levure (15g), sel (9g), 5 min lent.</v>
      </c>
      <c r="C9"/>
      <c r="D9"/>
    </row>
    <row r="10">
      <c r="A10"/>
      <c r="B10" t="str">
        <f>Besoins!B9</f>
        <v>Farine de tradition française T65</v>
      </c>
      <c r="C10" s="6">
        <f>Besoins!E9</f>
        <v>0.4</v>
      </c>
      <c r="D10" t="str">
        <f>Besoins!F9</f>
        <v>kg</v>
      </c>
    </row>
    <row r="11">
      <c r="A11"/>
      <c r="B11" t="s">
        <v>96</v>
      </c>
      <c r="C11" s="6">
        <f>'Besoins'!$B$2*1.182</f>
        <v>1.182</v>
      </c>
      <c r="D11" t="s">
        <v>18</v>
      </c>
    </row>
    <row r="12">
      <c r="A12"/>
      <c r="B12" t="s">
        <v>97</v>
      </c>
      <c r="C12" s="6">
        <f>'Besoins'!$B$2*0.2</f>
        <v>0.2</v>
      </c>
      <c r="D12" t="s">
        <v>31</v>
      </c>
    </row>
    <row r="13">
      <c r="A13"/>
      <c r="B13" t="str">
        <f>Besoins!B14</f>
        <v>Levure fraîche de boulanger</v>
      </c>
      <c r="C13" s="6">
        <f>Besoins!E14</f>
        <v>0.015</v>
      </c>
      <c r="D13" t="str">
        <f>Besoins!F14</f>
        <v>kg</v>
      </c>
    </row>
    <row r="14">
      <c r="A14"/>
      <c r="B14" t="str">
        <f>Besoins!B15</f>
        <v>Sel fin de cuisine</v>
      </c>
      <c r="C14" s="6">
        <f>Besoins!E15</f>
        <v>0.009</v>
      </c>
      <c r="D14" t="str">
        <f>Besoins!F15</f>
        <v>kg</v>
      </c>
    </row>
    <row r="15">
      <c r="A15" t="s" s="15">
        <v>98</v>
      </c>
      <c r="B15" t="str" s="12">
        <f>"[PÉTRIR] "&amp;Procedure!D4</f>
        <v>[PÉTRIR] Pétrissez 7-8 min rapide, ajoutez sucre (60g) puis huile de noisette (50g), lissez. Bassinage de lait (50g) progressif.</v>
      </c>
      <c r="C15"/>
      <c r="D15"/>
    </row>
    <row r="16">
      <c r="A16"/>
      <c r="B16" t="str">
        <f>Besoins!B16</f>
        <v>Sucre blanc cristal sac 25 kg</v>
      </c>
      <c r="C16" s="6">
        <f>Besoins!E16</f>
        <v>0.06</v>
      </c>
      <c r="D16" t="str">
        <f>Besoins!F16</f>
        <v>kg</v>
      </c>
    </row>
    <row r="17">
      <c r="A17"/>
      <c r="B17" t="str">
        <f>Besoins!B12</f>
        <v>Huile de noisette vierge — à réactualiser</v>
      </c>
      <c r="C17" s="6">
        <f>Besoins!E12</f>
        <v>0.05</v>
      </c>
      <c r="D17" t="str">
        <f>Besoins!F12</f>
        <v>lt</v>
      </c>
    </row>
    <row r="18">
      <c r="A18"/>
      <c r="B18" t="s">
        <v>97</v>
      </c>
      <c r="C18" s="6">
        <f>'Besoins'!$B$2*0.05</f>
        <v>0.05</v>
      </c>
      <c r="D18" t="s">
        <v>31</v>
      </c>
    </row>
    <row r="19">
      <c r="A19"/>
      <c r="B19" t="str" s="16">
        <f>"ℹ "&amp;Procedure!E4</f>
        <v>ℹ</v>
      </c>
      <c r="C19"/>
      <c r="D19"/>
    </row>
    <row r="20">
      <c r="A20" t="s" s="15">
        <v>99</v>
      </c>
      <c r="B20" t="str" s="12">
        <f>"[INCORPORER] "&amp;Procedure!D5</f>
        <v>[INCORPORER] Ajoutez noisettes et cranberries (100g), 1 min max.</v>
      </c>
      <c r="C20"/>
      <c r="D20"/>
    </row>
    <row r="21">
      <c r="A21"/>
      <c r="B21" t="str">
        <f>Besoins!B10</f>
        <v>Cranberries séchées sucrées</v>
      </c>
      <c r="C21" s="6">
        <f>Besoins!E10</f>
        <v>0.1</v>
      </c>
      <c r="D21" t="str">
        <f>Besoins!F10</f>
        <v>kg</v>
      </c>
    </row>
    <row r="22">
      <c r="A22" t="s" s="15">
        <v>100</v>
      </c>
      <c r="B22" t="str" s="12">
        <f>"[POINTER] "&amp;Procedure!D6</f>
        <v>[POINTER] Pointez, aplatissez en rectangle sur torchon fariné, détendez au réfrigérateur.</v>
      </c>
      <c r="C22"/>
      <c r="D22"/>
    </row>
    <row r="23">
      <c r="A23"/>
      <c r="B23" t="str">
        <f>Besoins!B9</f>
        <v>Farine de tradition française T65</v>
      </c>
      <c r="C23" s="6">
        <f>Besoins!E9</f>
        <v>0.4</v>
      </c>
      <c r="D23" t="str">
        <f>Besoins!F9</f>
        <v>kg</v>
      </c>
    </row>
    <row r="24">
      <c r="A24" t="s" s="15">
        <v>101</v>
      </c>
      <c r="B24" t="str" s="12">
        <f>"[DÉTAILLER] "&amp;Procedure!D7</f>
        <v>[DÉTAILLER] Détaillez en rectangles, apprêt en étuve à 24°C.</v>
      </c>
      <c r="C24"/>
      <c r="D24"/>
    </row>
    <row r="25">
      <c r="A25" t="s" s="15">
        <v>102</v>
      </c>
      <c r="B25" t="str" s="12">
        <f>"[ENFOURNER] "&amp;Procedure!D8</f>
        <v>[ENFOURNER] Buée, enfournez, retirez dès coloration.</v>
      </c>
      <c r="C25"/>
      <c r="D25"/>
    </row>
    <row r="26">
      <c r="A26"/>
      <c r="B26" t="str" s="16">
        <f>"ℹ "&amp;Procedure!E8</f>
        <v>ℹ</v>
      </c>
      <c r="C26"/>
      <c r="D26"/>
    </row>
    <row r="27">
      <c r="A27"/>
      <c r="B27"/>
      <c r="C27"/>
      <c r="D27"/>
    </row>
    <row r="28">
      <c r="A28" t="s" s="17">
        <v>103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9:D9"/>
    <mergeCell ref="B15:D15"/>
    <mergeCell ref="B19:D19"/>
    <mergeCell ref="B20:D20"/>
    <mergeCell ref="B22:D22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2026-08-01T00:41:37Z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2026-08-01T00:41:37Z</dcterms:modified>
  <cp:revision>1</cp:revision>
</cp:coreProperties>
</file>