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<sst xmlns="http://schemas.openxmlformats.org/spreadsheetml/2006/main" count="127" uniqueCount="127">
  <si>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</si>
  <si>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</si>
  <si>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</si>
  <si>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</si>
  <si>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</si>
  <si>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</si>
  <si>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</si>
  <si>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</si>
  <si>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</si>
  <si>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</si>
  <si>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</si>
  <si>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</si>
  <si>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</si>
  <si>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</si>
  <si>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</si>
  <si>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</si>
  <si>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</si>
  <si>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</si>
  <si>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</si>
  <si>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</si>
  <si>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</si>
  <si>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</si>
  <si>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</si>
  <si>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</si>
  <si>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</si>
  <si>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</si>
  <si>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</si>
  <si>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</si>
  <si>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</si>
  <si>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</si>
  <si>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</si>
  <si>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</si>
  <si>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</si>
  <si>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</si>
  <si>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</si>
  <si>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</si>
  <si>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</si>
  <si>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</si>
  <si>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</si>
  <si>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</si>
  <si>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</si>
  <si>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</si>
  <si>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</si>
  <si>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</si>
  <si>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</si>
  <si>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</si>
  <si>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</si>
  <si>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</si>
  <si>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</si>
  <si>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</si>
  <si>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</si>
  <si>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</si>
  <si>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</si>
  <si>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</si>
  <si>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noir (Ferrandi)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</si>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</sst>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</v>
      </c>
      <c r="C3" t="s" s="5">
        <v>3</v>
      </c>
      <c r="D3"/>
      <c r="E3"/>
      <c r="F3"/>
    </row>
    <row r="4">
      <c r="A4" t="s">
        <v>4</v>
      </c>
      <c r="B4" s="6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0.751053</v>
      </c>
      <c r="E7" s="6">
        <f>D7*$B$2</f>
        <v>0.751053</v>
      </c>
      <c r="F7" t="s">
        <v>15</v>
      </c>
      <c r="G7" s="8">
        <f>E7*0.0042999979</f>
        <v>0.00323</v>
      </c>
    </row>
    <row r="8">
      <c r="A8" t="s">
        <v>16</v>
      </c>
      <c r="B8" t="s">
        <v>17</v>
      </c>
      <c r="C8" t="s">
        <v>18</v>
      </c>
      <c r="D8" s="4">
        <v>0.317895</v>
      </c>
      <c r="E8" s="6">
        <f>D8*$B$2</f>
        <v>0.317895</v>
      </c>
      <c r="F8" t="s">
        <v>3</v>
      </c>
      <c r="G8" s="8">
        <f>E8*1.1999990066</f>
        <v>0.381474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8">
        <f>E9*0.9</f>
        <v>0.18</v>
      </c>
    </row>
    <row r="10">
      <c r="A10" t="s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8">
        <f>E10*0.82</f>
        <v>0.0656</v>
      </c>
    </row>
    <row r="11">
      <c r="A11" t="s">
        <v>24</v>
      </c>
      <c r="B11" t="s">
        <v>25</v>
      </c>
      <c r="C11" t="s">
        <v>26</v>
      </c>
      <c r="D11" s="4">
        <v>0.2</v>
      </c>
      <c r="E11" s="6">
        <f>D11*$B$2</f>
        <v>0.2</v>
      </c>
      <c r="F11" t="s">
        <v>3</v>
      </c>
      <c r="G11" s="8">
        <f>E11*7.8</f>
        <v>1.56</v>
      </c>
    </row>
    <row r="12">
      <c r="A12" t="s">
        <v>27</v>
      </c>
      <c r="B12" t="s">
        <v>28</v>
      </c>
      <c r="C12" t="s">
        <v>29</v>
      </c>
      <c r="D12" s="4">
        <v>0.075</v>
      </c>
      <c r="E12" s="6">
        <f>D12*$B$2</f>
        <v>0.075</v>
      </c>
      <c r="F12" t="s">
        <v>3</v>
      </c>
      <c r="G12" s="8">
        <f>E12*2.2</f>
        <v>0.165</v>
      </c>
    </row>
    <row r="13">
      <c r="A13" t="s">
        <v>30</v>
      </c>
      <c r="B13" t="s">
        <v>31</v>
      </c>
      <c r="C13" t="s">
        <v>29</v>
      </c>
      <c r="D13" s="4">
        <v>0.075</v>
      </c>
      <c r="E13" s="6">
        <f>D13*$B$2</f>
        <v>0.075</v>
      </c>
      <c r="F13" t="s">
        <v>3</v>
      </c>
      <c r="G13" s="8">
        <f>E13*2.8</f>
        <v>0.21</v>
      </c>
    </row>
    <row r="14">
      <c r="A14" t="s">
        <v>32</v>
      </c>
      <c r="B14" t="s">
        <v>33</v>
      </c>
      <c r="C14" t="s">
        <v>34</v>
      </c>
      <c r="D14" s="4">
        <v>0.2</v>
      </c>
      <c r="E14" s="6">
        <f>D14*$B$2</f>
        <v>0.2</v>
      </c>
      <c r="F14" t="s">
        <v>3</v>
      </c>
      <c r="G14" s="8">
        <f>E14*10.5</f>
        <v>2.1</v>
      </c>
    </row>
    <row r="15">
      <c r="A15" t="s">
        <v>35</v>
      </c>
      <c r="B15" t="s">
        <v>36</v>
      </c>
      <c r="C15" t="s">
        <v>37</v>
      </c>
      <c r="D15" s="4">
        <v>0.007</v>
      </c>
      <c r="E15" s="6">
        <f>D15*$B$2</f>
        <v>0.007</v>
      </c>
      <c r="F15" t="s">
        <v>3</v>
      </c>
      <c r="G15" s="8">
        <f>E15*2.2</f>
        <v>0.0154</v>
      </c>
    </row>
    <row r="16">
      <c r="A16" t="s">
        <v>38</v>
      </c>
      <c r="B16" t="s">
        <v>39</v>
      </c>
      <c r="C16" t="s">
        <v>40</v>
      </c>
      <c r="D16" s="4">
        <v>0.08</v>
      </c>
      <c r="E16" s="6">
        <f>D16*$B$2</f>
        <v>0.08</v>
      </c>
      <c r="F16" t="s">
        <v>3</v>
      </c>
      <c r="G16" s="8">
        <f>E16*1.8</f>
        <v>0.144</v>
      </c>
    </row>
    <row r="17">
      <c r="A17" t="s">
        <v>41</v>
      </c>
      <c r="B17" t="s">
        <v>42</v>
      </c>
      <c r="C17" t="s">
        <v>43</v>
      </c>
      <c r="D17" s="4">
        <v>0.014</v>
      </c>
      <c r="E17" s="6">
        <f>D17*$B$2</f>
        <v>0.014</v>
      </c>
      <c r="F17" t="s">
        <v>3</v>
      </c>
      <c r="G17" s="8">
        <f>E17*0.35</f>
        <v>0.0049</v>
      </c>
    </row>
    <row r="18">
      <c r="A18" t="s">
        <v>44</v>
      </c>
      <c r="B18" t="s">
        <v>45</v>
      </c>
      <c r="C18" t="s">
        <v>46</v>
      </c>
      <c r="D18" s="4">
        <v>0.001053</v>
      </c>
      <c r="E18" s="6">
        <f>D18*$B$2</f>
        <v>0.001053</v>
      </c>
      <c r="F18" t="s">
        <v>3</v>
      </c>
      <c r="G18" s="8">
        <f>E18*5.7979707103</f>
        <v>0.006105</v>
      </c>
    </row>
    <row r="19">
      <c r="A19"/>
      <c r="B19"/>
      <c r="C19"/>
      <c r="D19"/>
      <c r="E19"/>
      <c r="F19" t="s" s="9">
        <v>47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1">
        <v>56</v>
      </c>
      <c r="E2" t="s" s="11">
        <v>57</v>
      </c>
      <c r="F2" t="s">
        <v>58</v>
      </c>
    </row>
    <row r="3">
      <c r="A3" t="s">
        <v>54</v>
      </c>
      <c r="B3">
        <v>2</v>
      </c>
      <c r="C3" t="s">
        <v>59</v>
      </c>
      <c r="D3" t="inlineStr" s="11">
        <is>
          <t>Frasez farine seigle (300g), farine T150 (200g), eau (400g), sel (14g), ajoutez levure (7g) et levain liquide (200g) quand T°‹50°C. Pétrissez jusqu'à mélange homogène.</t>
        </is>
      </c>
      <c r="E3" t="s" s="11">
        <v>60</v>
      </c>
      <c r="F3" t="s">
        <v>61</v>
      </c>
    </row>
    <row r="4">
      <c r="A4" t="s">
        <v>54</v>
      </c>
      <c r="B4">
        <v>3</v>
      </c>
      <c r="C4" t="s">
        <v>62</v>
      </c>
      <c r="D4" t="s" s="11">
        <v>63</v>
      </c>
      <c r="E4" t="s" s="11"/>
      <c r="F4" t="s">
        <v>64</v>
      </c>
    </row>
    <row r="5">
      <c r="A5" t="s">
        <v>54</v>
      </c>
      <c r="B5">
        <v>4</v>
      </c>
      <c r="C5" t="s">
        <v>65</v>
      </c>
      <c r="D5" t="s" s="11">
        <v>66</v>
      </c>
      <c r="E5" t="s" s="11"/>
      <c r="F5" t="s">
        <v>67</v>
      </c>
    </row>
    <row r="6">
      <c r="A6" t="s">
        <v>54</v>
      </c>
      <c r="B6">
        <v>5</v>
      </c>
      <c r="C6" t="s">
        <v>68</v>
      </c>
      <c r="D6" t="s" s="11">
        <v>69</v>
      </c>
      <c r="E6" t="s" s="11">
        <v>70</v>
      </c>
      <c r="F6" t="s">
        <v>71</v>
      </c>
    </row>
    <row r="7">
      <c r="A7" t="s">
        <v>72</v>
      </c>
      <c r="B7">
        <v>1</v>
      </c>
      <c r="C7" t="s">
        <v>73</v>
      </c>
      <c r="D7" t="s" s="11">
        <v>74</v>
      </c>
      <c r="E7" t="s" s="11">
        <v>75</v>
      </c>
      <c r="F7" t="s">
        <v>76</v>
      </c>
    </row>
    <row r="8">
      <c r="A8" t="s">
        <v>72</v>
      </c>
      <c r="B8">
        <v>2</v>
      </c>
      <c r="C8" t="s">
        <v>73</v>
      </c>
      <c r="D8" t="s" s="11">
        <v>77</v>
      </c>
      <c r="E8" t="s" s="11"/>
      <c r="F8"/>
    </row>
    <row r="9">
      <c r="A9" t="s">
        <v>72</v>
      </c>
      <c r="B9">
        <v>3</v>
      </c>
      <c r="C9" t="s">
        <v>78</v>
      </c>
      <c r="D9" t="s" s="11">
        <v>79</v>
      </c>
      <c r="E9" t="s" s="11"/>
      <c r="F9"/>
    </row>
    <row r="10">
      <c r="A10" t="s">
        <v>72</v>
      </c>
      <c r="B10">
        <v>4</v>
      </c>
      <c r="C10" t="s">
        <v>73</v>
      </c>
      <c r="D10" t="s" s="11">
        <v>80</v>
      </c>
      <c r="E10" t="s" s="11">
        <v>81</v>
      </c>
      <c r="F10" t="s">
        <v>82</v>
      </c>
    </row>
    <row r="11">
      <c r="A11" t="s">
        <v>83</v>
      </c>
      <c r="B11">
        <v>1</v>
      </c>
      <c r="C11" t="s">
        <v>73</v>
      </c>
      <c r="D11" t="s" s="11">
        <v>84</v>
      </c>
      <c r="E11" t="s" s="11">
        <v>75</v>
      </c>
      <c r="F11" t="s">
        <v>76</v>
      </c>
    </row>
    <row r="12">
      <c r="A12" t="s">
        <v>83</v>
      </c>
      <c r="B12">
        <v>2</v>
      </c>
      <c r="C12" t="s">
        <v>78</v>
      </c>
      <c r="D12" t="s" s="11">
        <v>85</v>
      </c>
      <c r="E12" t="s" s="11"/>
      <c r="F12"/>
    </row>
    <row r="13">
      <c r="A13" t="s">
        <v>83</v>
      </c>
      <c r="B13">
        <v>3</v>
      </c>
      <c r="C13" t="s">
        <v>86</v>
      </c>
      <c r="D13" t="s" s="11">
        <v>87</v>
      </c>
      <c r="E13" t="s" s="11">
        <v>88</v>
      </c>
      <c r="F13" t="s">
        <v>89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54</v>
      </c>
      <c r="C2" t="s">
        <v>94</v>
      </c>
      <c r="D2" s="6">
        <f>'Besoins'!$B$2*1.9</f>
        <v>1.9</v>
      </c>
      <c r="E2" t="s">
        <v>3</v>
      </c>
    </row>
    <row r="3">
      <c r="A3">
        <v>1</v>
      </c>
      <c r="B3" t="s">
        <v>95</v>
      </c>
      <c r="C3" t="s">
        <v>96</v>
      </c>
      <c r="D3" s="6">
        <f>'Besoins'!$B$2*0.3</f>
        <v>0.3</v>
      </c>
      <c r="E3" t="s">
        <v>3</v>
      </c>
    </row>
    <row r="4">
      <c r="A4">
        <v>1</v>
      </c>
      <c r="B4" t="s">
        <v>97</v>
      </c>
      <c r="C4" t="s">
        <v>96</v>
      </c>
      <c r="D4" s="6">
        <f>'Besoins'!$B$2*0.2</f>
        <v>0.2</v>
      </c>
      <c r="E4" t="s">
        <v>3</v>
      </c>
    </row>
    <row r="5">
      <c r="A5">
        <v>1</v>
      </c>
      <c r="B5" t="s">
        <v>98</v>
      </c>
      <c r="C5" t="s">
        <v>96</v>
      </c>
      <c r="D5" s="6">
        <f>'Besoins'!$B$2*0.4</f>
        <v>0.4</v>
      </c>
      <c r="E5" t="s">
        <v>15</v>
      </c>
    </row>
    <row r="6">
      <c r="A6">
        <v>1</v>
      </c>
      <c r="B6" t="s">
        <v>99</v>
      </c>
      <c r="C6" t="s">
        <v>96</v>
      </c>
      <c r="D6" s="6">
        <f>'Besoins'!$B$2*0.014</f>
        <v>0.014</v>
      </c>
      <c r="E6" t="s">
        <v>3</v>
      </c>
    </row>
    <row r="7">
      <c r="A7">
        <v>1</v>
      </c>
      <c r="B7" t="s">
        <v>100</v>
      </c>
      <c r="C7" t="s">
        <v>96</v>
      </c>
      <c r="D7" s="6">
        <f>'Besoins'!$B$2*0.007</f>
        <v>0.007</v>
      </c>
      <c r="E7" t="s">
        <v>3</v>
      </c>
    </row>
    <row r="8">
      <c r="A8">
        <v>1</v>
      </c>
      <c r="B8" t="s">
        <v>101</v>
      </c>
      <c r="C8" t="s">
        <v>94</v>
      </c>
      <c r="D8" s="6">
        <f>'Besoins'!$B$2*0.2</f>
        <v>0.2</v>
      </c>
      <c r="E8" t="s">
        <v>3</v>
      </c>
    </row>
    <row r="9">
      <c r="A9">
        <v>2</v>
      </c>
      <c r="B9" t="s">
        <v>102</v>
      </c>
      <c r="C9" t="s">
        <v>94</v>
      </c>
      <c r="D9" s="6">
        <f>'Besoins'!$B$2*0.04</f>
        <v>0.04</v>
      </c>
      <c r="E9" t="s">
        <v>3</v>
      </c>
    </row>
    <row r="10">
      <c r="A10">
        <v>3</v>
      </c>
      <c r="B10" t="s">
        <v>103</v>
      </c>
      <c r="C10" t="s">
        <v>96</v>
      </c>
      <c r="D10" s="6">
        <f>'Besoins'!$B$2*0.0010526316</f>
        <v>0.001053</v>
      </c>
      <c r="E10" t="s">
        <v>3</v>
      </c>
    </row>
    <row r="11">
      <c r="A11">
        <v>3</v>
      </c>
      <c r="B11" t="s">
        <v>104</v>
      </c>
      <c r="C11" t="s">
        <v>96</v>
      </c>
      <c r="D11" s="6">
        <f>'Besoins'!$B$2*0.0210526316</f>
        <v>0.021053</v>
      </c>
      <c r="E11" t="s">
        <v>15</v>
      </c>
    </row>
    <row r="12">
      <c r="A12">
        <v>3</v>
      </c>
      <c r="B12" t="s">
        <v>105</v>
      </c>
      <c r="C12" t="s">
        <v>96</v>
      </c>
      <c r="D12" s="6">
        <f>'Besoins'!$B$2*0.0178947368</f>
        <v>0.017895</v>
      </c>
      <c r="E12" t="s">
        <v>3</v>
      </c>
    </row>
    <row r="13">
      <c r="A13">
        <v>2</v>
      </c>
      <c r="B13" t="s">
        <v>106</v>
      </c>
      <c r="C13" t="s">
        <v>96</v>
      </c>
      <c r="D13" s="6">
        <f>'Besoins'!$B$2*0.08</f>
        <v>0.08</v>
      </c>
      <c r="E13" t="s">
        <v>15</v>
      </c>
    </row>
    <row r="14">
      <c r="A14">
        <v>2</v>
      </c>
      <c r="B14" t="s">
        <v>107</v>
      </c>
      <c r="C14" t="s">
        <v>96</v>
      </c>
      <c r="D14" s="6">
        <f>'Besoins'!$B$2*0.08</f>
        <v>0.08</v>
      </c>
      <c r="E14" t="s">
        <v>3</v>
      </c>
    </row>
    <row r="15">
      <c r="A15">
        <v>1</v>
      </c>
      <c r="B15" t="s">
        <v>108</v>
      </c>
      <c r="C15" t="s">
        <v>96</v>
      </c>
      <c r="D15" s="6">
        <f>'Besoins'!$B$2*0.075</f>
        <v>0.075</v>
      </c>
      <c r="E15" t="s">
        <v>3</v>
      </c>
    </row>
    <row r="16">
      <c r="A16">
        <v>1</v>
      </c>
      <c r="B16" t="s">
        <v>109</v>
      </c>
      <c r="C16" t="s">
        <v>96</v>
      </c>
      <c r="D16" s="6">
        <f>'Besoins'!$B$2*0.075</f>
        <v>0.075</v>
      </c>
      <c r="E16" t="s">
        <v>3</v>
      </c>
    </row>
    <row r="17">
      <c r="A17">
        <v>1</v>
      </c>
      <c r="B17" t="s">
        <v>110</v>
      </c>
      <c r="C17" t="s">
        <v>96</v>
      </c>
      <c r="D17" s="6">
        <f>'Besoins'!$B$2*0.2</f>
        <v>0.2</v>
      </c>
      <c r="E17" t="s">
        <v>3</v>
      </c>
    </row>
    <row r="18">
      <c r="A18">
        <v>1</v>
      </c>
      <c r="B18" t="s">
        <v>111</v>
      </c>
      <c r="C18" t="s">
        <v>96</v>
      </c>
      <c r="D18" s="6">
        <f>'Besoins'!$B$2*0.2</f>
        <v>0.2</v>
      </c>
      <c r="E18" t="s">
        <v>3</v>
      </c>
    </row>
    <row r="19">
      <c r="A19">
        <v>1</v>
      </c>
      <c r="B19" t="s">
        <v>98</v>
      </c>
      <c r="C19" t="s">
        <v>96</v>
      </c>
      <c r="D19" s="6">
        <f>'Besoins'!$B$2*0.25</f>
        <v>0.25</v>
      </c>
      <c r="E19" t="s">
        <v>15</v>
      </c>
    </row>
    <row r="20">
      <c r="A20">
        <v>1</v>
      </c>
      <c r="B20" t="s">
        <v>112</v>
      </c>
      <c r="C20" t="s">
        <v>96</v>
      </c>
      <c r="D20" s="6">
        <f>'Besoins'!$B$2*0.08</f>
        <v>0.08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113</v>
      </c>
      <c r="B1"/>
      <c r="C1"/>
      <c r="D1"/>
    </row>
    <row r="2">
      <c r="A2" t="str" s="12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114</v>
      </c>
      <c r="B4"/>
      <c r="C4"/>
      <c r="D4"/>
    </row>
    <row r="5">
      <c r="A5" t="s" s="14">
        <v>115</v>
      </c>
      <c r="B5" t="str" s="11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6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6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6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6">
        <f>Besoins!E11</f>
        <v>0.2</v>
      </c>
      <c r="D9" t="str">
        <f>Besoins!F11</f>
        <v>kg</v>
      </c>
    </row>
    <row r="10">
      <c r="A10"/>
      <c r="B10" t="s">
        <v>116</v>
      </c>
      <c r="C10" s="6">
        <f>'Besoins'!$B$2*0.25</f>
        <v>0.25</v>
      </c>
      <c r="D10" t="s">
        <v>15</v>
      </c>
    </row>
    <row r="11">
      <c r="A11"/>
      <c r="B11" t="str" s="15">
        <f>"ℹ "&amp;Procedure!E2</f>
        <v>ℹ</v>
      </c>
      <c r="C11"/>
      <c r="D11"/>
    </row>
    <row r="12">
      <c r="A12" t="s" s="14">
        <v>117</v>
      </c>
      <c r="B12" t="str" s="11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118</v>
      </c>
      <c r="C13" s="6">
        <f>'Besoins'!$B$2*0.3</f>
        <v>0.3</v>
      </c>
      <c r="D13" t="s">
        <v>3</v>
      </c>
    </row>
    <row r="14">
      <c r="A14"/>
      <c r="B14" t="str">
        <f>Besoins!B9</f>
        <v>Farine de blé T150 intégrale</v>
      </c>
      <c r="C14" s="6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6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6">
        <f>Besoins!E15</f>
        <v>0.007</v>
      </c>
      <c r="D16" t="str">
        <f>Besoins!F15</f>
        <v>kg</v>
      </c>
    </row>
    <row r="17">
      <c r="A17"/>
      <c r="B17" t="s">
        <v>119</v>
      </c>
      <c r="C17" s="6">
        <f>'Besoins'!$B$2*0.2</f>
        <v>0.2</v>
      </c>
      <c r="D17" t="s">
        <v>3</v>
      </c>
    </row>
    <row r="18">
      <c r="A18"/>
      <c r="B18" t="str" s="15">
        <f>"ℹ "&amp;Procedure!E3</f>
        <v>ℹ</v>
      </c>
      <c r="C18"/>
      <c r="D18"/>
    </row>
    <row r="19">
      <c r="A19" t="s" s="14">
        <v>120</v>
      </c>
      <c r="B19" t="str" s="11">
        <f>"[POINTER] "&amp;Procedure!D4</f>
        <v>[POINTER] Pointez jusqu'au craquèlement.</v>
      </c>
      <c r="C19"/>
      <c r="D19"/>
    </row>
    <row r="20">
      <c r="A20" t="s" s="14">
        <v>121</v>
      </c>
      <c r="B20" t="str" s="11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6">
        <f>Besoins!E16</f>
        <v>0.08</v>
      </c>
      <c r="D21" t="str">
        <f>Besoins!F16</f>
        <v>kg</v>
      </c>
    </row>
    <row r="22">
      <c r="A22" t="s" s="14">
        <v>122</v>
      </c>
      <c r="B22" t="str" s="11">
        <f>"[ENFOURNER] "&amp;Procedure!D6</f>
        <v>[ENFOURNER] Buée, enfournez, démoulez, séchez porte ouverte.</v>
      </c>
      <c r="C22"/>
      <c r="D22"/>
    </row>
    <row r="23">
      <c r="A23"/>
      <c r="B23" t="str" s="15">
        <f>"ℹ "&amp;Procedure!E6</f>
        <v>ℹ</v>
      </c>
      <c r="C23"/>
      <c r="D23"/>
    </row>
    <row r="24">
      <c r="A24"/>
      <c r="B24"/>
      <c r="C24"/>
      <c r="D24"/>
    </row>
    <row r="25">
      <c r="A25" t="s" s="13">
        <v>123</v>
      </c>
      <c r="B25"/>
      <c r="C25"/>
      <c r="D25"/>
    </row>
    <row r="26">
      <c r="A26" t="s" s="14">
        <v>115</v>
      </c>
      <c r="B26" t="str" s="11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116</v>
      </c>
      <c r="C27" s="6">
        <f>'Besoins'!$B$2*0.08</f>
        <v>0.08</v>
      </c>
      <c r="D27" t="s">
        <v>15</v>
      </c>
    </row>
    <row r="28">
      <c r="A28"/>
      <c r="B28" t="str" s="15">
        <f>"ℹ "&amp;Procedure!E7</f>
        <v>ℹ</v>
      </c>
      <c r="C28"/>
      <c r="D28"/>
    </row>
    <row r="29">
      <c r="A29" t="s" s="14">
        <v>117</v>
      </c>
      <c r="B29" t="str" s="11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124</v>
      </c>
      <c r="C30" s="6">
        <f>'Besoins'!$B$2*0.04</f>
        <v>0.04</v>
      </c>
      <c r="D30" t="s">
        <v>3</v>
      </c>
    </row>
    <row r="31">
      <c r="A31" t="s" s="14">
        <v>120</v>
      </c>
      <c r="B31" t="str" s="11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6">
        <f>Besoins!E10</f>
        <v>0.08</v>
      </c>
      <c r="D32" t="str">
        <f>Besoins!F10</f>
        <v>kg</v>
      </c>
    </row>
    <row r="33">
      <c r="A33" t="s" s="14">
        <v>121</v>
      </c>
      <c r="B33" t="str" s="11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5">
        <f>"ℹ "&amp;Procedure!E10</f>
        <v>ℹ</v>
      </c>
      <c r="C34"/>
      <c r="D34"/>
    </row>
    <row r="35">
      <c r="A35"/>
      <c r="B35"/>
      <c r="C35"/>
      <c r="D35"/>
    </row>
    <row r="36">
      <c r="A36" t="s" s="13">
        <v>125</v>
      </c>
      <c r="B36"/>
      <c r="C36"/>
      <c r="D36"/>
    </row>
    <row r="37">
      <c r="A37" t="s" s="14">
        <v>115</v>
      </c>
      <c r="B37" t="str" s="11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6">
        <f>Besoins!E18</f>
        <v>0.001053</v>
      </c>
      <c r="D38" t="str">
        <f>Besoins!F18</f>
        <v>kg</v>
      </c>
    </row>
    <row r="39">
      <c r="A39"/>
      <c r="B39" t="s">
        <v>116</v>
      </c>
      <c r="C39" s="6">
        <f>'Besoins'!$B$2*0.0210526316</f>
        <v>0.021053</v>
      </c>
      <c r="D39" t="s">
        <v>15</v>
      </c>
    </row>
    <row r="40">
      <c r="A40"/>
      <c r="B40" t="str" s="15">
        <f>"ℹ "&amp;Procedure!E11</f>
        <v>ℹ</v>
      </c>
      <c r="C40"/>
      <c r="D40"/>
    </row>
    <row r="41">
      <c r="A41" t="s" s="14">
        <v>117</v>
      </c>
      <c r="B41" t="str" s="11">
        <f>"[INCORPORER] "&amp;Procedure!D12</f>
        <v>[INCORPORER] Incorporer la farine de seigle (85g) au fouet.</v>
      </c>
      <c r="C41"/>
      <c r="D41"/>
    </row>
    <row r="42">
      <c r="A42"/>
      <c r="B42" t="s">
        <v>118</v>
      </c>
      <c r="C42" s="6">
        <f>'Besoins'!$B$2*0.0178947368</f>
        <v>0.017895</v>
      </c>
      <c r="D42" t="s">
        <v>3</v>
      </c>
    </row>
    <row r="43">
      <c r="A43" t="s" s="14">
        <v>120</v>
      </c>
      <c r="B43" t="str" s="11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5">
        <f>"ℹ "&amp;Procedure!E13</f>
        <v>ℹ</v>
      </c>
      <c r="C44"/>
      <c r="D44"/>
    </row>
    <row r="45">
      <c r="A45"/>
      <c r="B45"/>
      <c r="C45"/>
      <c r="D45"/>
    </row>
    <row r="46">
      <c r="A46" t="s" s="16">
        <v>126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