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<sst xmlns="http://schemas.openxmlformats.org/spreadsheetml/2006/main" count="106" uniqueCount="106">
  <si>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</si>
  <si>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</si>
  <si>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</si>
  <si>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</si>
  <si>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</si>
  <si>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</si>
  <si>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</si>
  <si>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</si>
  <si>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</si>
  <si>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</si>
  <si>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</si>
  <si>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</si>
  <si>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</si>
  <si>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</si>
  <si>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</si>
  <si>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</si>
  <si>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</si>
  <si>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</si>
  <si>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</si>
  <si>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</si>
  <si>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</si>
  <si>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</si>
  <si>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</si>
  <si>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</si>
  <si>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</si>
  <si>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</si>
  <si>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</si>
  <si>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</si>
  <si>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</si>
  <si>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</si>
  <si>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</si>
  <si>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</si>
  <si>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</si>
  <si>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</si>
  <si>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</si>
  <si>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</si>
  <si>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</si>
  <si>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</si>
  <si>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</si>
  <si>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</si>
  <si>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</si>
  <si>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Fougasse (Ferrandi)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</si>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</sst>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0.405526</v>
      </c>
      <c r="E7" s="6">
        <f>D7*$B$2</f>
        <v>0.405526</v>
      </c>
      <c r="F7" t="s">
        <v>15</v>
      </c>
      <c r="G7" s="8">
        <f>E7*0.0043000033</f>
        <v>0.001744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E9*0.82</f>
        <v>0.4428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15</v>
      </c>
      <c r="G10" s="8">
        <f>E10*7.5</f>
        <v>0.2625</v>
      </c>
    </row>
    <row r="11">
      <c r="A11" t="s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3</v>
      </c>
      <c r="G12" s="8">
        <f>E12*0.35</f>
        <v>0.0035</v>
      </c>
    </row>
    <row r="13">
      <c r="A13" t="s">
        <v>31</v>
      </c>
      <c r="B13" t="s">
        <v>32</v>
      </c>
      <c r="C13" t="s">
        <v>33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/>
      <c r="F2" t="s">
        <v>44</v>
      </c>
    </row>
    <row r="3">
      <c r="A3" t="s">
        <v>41</v>
      </c>
      <c r="B3">
        <v>2</v>
      </c>
      <c r="C3"/>
      <c r="D3" t="s" s="11">
        <v>45</v>
      </c>
      <c r="E3" t="s" s="11">
        <v>46</v>
      </c>
      <c r="F3"/>
    </row>
    <row r="4">
      <c r="A4" t="s">
        <v>41</v>
      </c>
      <c r="B4">
        <v>3</v>
      </c>
      <c r="C4" t="s">
        <v>47</v>
      </c>
      <c r="D4" t="s" s="11">
        <v>48</v>
      </c>
      <c r="E4" t="s" s="11"/>
      <c r="F4" t="s">
        <v>49</v>
      </c>
    </row>
    <row r="5">
      <c r="A5" t="s">
        <v>41</v>
      </c>
      <c r="B5">
        <v>4</v>
      </c>
      <c r="C5" t="s">
        <v>50</v>
      </c>
      <c r="D5" t="s" s="11">
        <v>51</v>
      </c>
      <c r="E5" t="s" s="11"/>
      <c r="F5"/>
    </row>
    <row r="6">
      <c r="A6" t="s">
        <v>41</v>
      </c>
      <c r="B6">
        <v>5</v>
      </c>
      <c r="C6" t="s">
        <v>52</v>
      </c>
      <c r="D6" t="s" s="11">
        <v>53</v>
      </c>
      <c r="E6" t="s" s="11">
        <v>54</v>
      </c>
      <c r="F6" t="s">
        <v>55</v>
      </c>
    </row>
    <row r="7">
      <c r="A7" t="s">
        <v>56</v>
      </c>
      <c r="B7">
        <v>1</v>
      </c>
      <c r="C7" t="s">
        <v>57</v>
      </c>
      <c r="D7" t="s" s="11">
        <v>58</v>
      </c>
      <c r="E7" t="s" s="11">
        <v>59</v>
      </c>
      <c r="F7" t="s">
        <v>60</v>
      </c>
    </row>
    <row r="8">
      <c r="A8" t="s">
        <v>56</v>
      </c>
      <c r="B8">
        <v>2</v>
      </c>
      <c r="C8" t="s">
        <v>57</v>
      </c>
      <c r="D8" t="s" s="11">
        <v>61</v>
      </c>
      <c r="E8" t="s" s="11"/>
      <c r="F8"/>
    </row>
    <row r="9">
      <c r="A9" t="s">
        <v>56</v>
      </c>
      <c r="B9">
        <v>3</v>
      </c>
      <c r="C9" t="s">
        <v>62</v>
      </c>
      <c r="D9" t="s" s="11">
        <v>63</v>
      </c>
      <c r="E9" t="s" s="11"/>
      <c r="F9"/>
    </row>
    <row r="10">
      <c r="A10" t="s">
        <v>56</v>
      </c>
      <c r="B10">
        <v>4</v>
      </c>
      <c r="C10" t="s">
        <v>57</v>
      </c>
      <c r="D10" t="s" s="11">
        <v>64</v>
      </c>
      <c r="E10" t="s" s="11">
        <v>65</v>
      </c>
      <c r="F10" t="s">
        <v>66</v>
      </c>
    </row>
    <row r="11">
      <c r="A11" t="s">
        <v>67</v>
      </c>
      <c r="B11">
        <v>1</v>
      </c>
      <c r="C11" t="s">
        <v>57</v>
      </c>
      <c r="D11" t="s" s="11">
        <v>68</v>
      </c>
      <c r="E11" t="s" s="11">
        <v>59</v>
      </c>
      <c r="F11" t="s">
        <v>60</v>
      </c>
    </row>
    <row r="12">
      <c r="A12" t="s">
        <v>67</v>
      </c>
      <c r="B12">
        <v>2</v>
      </c>
      <c r="C12" t="s">
        <v>62</v>
      </c>
      <c r="D12" t="s" s="11">
        <v>69</v>
      </c>
      <c r="E12" t="s" s="11"/>
      <c r="F12"/>
    </row>
    <row r="13">
      <c r="A13" t="s">
        <v>67</v>
      </c>
      <c r="B13">
        <v>3</v>
      </c>
      <c r="C13" t="s">
        <v>70</v>
      </c>
      <c r="D13" t="s" s="11">
        <v>71</v>
      </c>
      <c r="E13" t="s" s="11">
        <v>72</v>
      </c>
      <c r="F13" t="s">
        <v>73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41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'Besoins'!$B$2*0.5</f>
        <v>0.5</v>
      </c>
      <c r="E3" t="s">
        <v>3</v>
      </c>
    </row>
    <row r="4">
      <c r="A4">
        <v>1</v>
      </c>
      <c r="B4" t="s">
        <v>81</v>
      </c>
      <c r="C4" t="s">
        <v>80</v>
      </c>
      <c r="D4" s="6">
        <f>'Besoins'!$B$2*0.355</f>
        <v>0.355</v>
      </c>
      <c r="E4" t="s">
        <v>15</v>
      </c>
    </row>
    <row r="5">
      <c r="A5">
        <v>1</v>
      </c>
      <c r="B5" t="s">
        <v>82</v>
      </c>
      <c r="C5" t="s">
        <v>80</v>
      </c>
      <c r="D5" s="6">
        <f>'Besoins'!$B$2*0.01</f>
        <v>0.01</v>
      </c>
      <c r="E5" t="s">
        <v>3</v>
      </c>
    </row>
    <row r="6">
      <c r="A6">
        <v>1</v>
      </c>
      <c r="B6" t="s">
        <v>83</v>
      </c>
      <c r="C6" t="s">
        <v>80</v>
      </c>
      <c r="D6" s="6">
        <f>'Besoins'!$B$2*0.005</f>
        <v>0.005</v>
      </c>
      <c r="E6" t="s">
        <v>3</v>
      </c>
    </row>
    <row r="7">
      <c r="A7">
        <v>1</v>
      </c>
      <c r="B7" t="s">
        <v>84</v>
      </c>
      <c r="C7" t="s">
        <v>78</v>
      </c>
      <c r="D7" s="6">
        <f>'Besoins'!$B$2*0.1</f>
        <v>0.1</v>
      </c>
      <c r="E7" t="s">
        <v>3</v>
      </c>
    </row>
    <row r="8">
      <c r="A8">
        <v>2</v>
      </c>
      <c r="B8" t="s">
        <v>85</v>
      </c>
      <c r="C8" t="s">
        <v>78</v>
      </c>
      <c r="D8" s="6">
        <f>'Besoins'!$B$2*0.02</f>
        <v>0.02</v>
      </c>
      <c r="E8" t="s">
        <v>3</v>
      </c>
    </row>
    <row r="9">
      <c r="A9">
        <v>3</v>
      </c>
      <c r="B9" t="s">
        <v>86</v>
      </c>
      <c r="C9" t="s">
        <v>80</v>
      </c>
      <c r="D9" s="6">
        <f>'Besoins'!$B$2*0.0005263158</f>
        <v>0.000526</v>
      </c>
      <c r="E9" t="s">
        <v>3</v>
      </c>
    </row>
    <row r="10">
      <c r="A10">
        <v>3</v>
      </c>
      <c r="B10" t="s">
        <v>87</v>
      </c>
      <c r="C10" t="s">
        <v>80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88</v>
      </c>
      <c r="C11" t="s">
        <v>80</v>
      </c>
      <c r="D11" s="6">
        <f>'Besoins'!$B$2*0.0089473684</f>
        <v>0.008947</v>
      </c>
      <c r="E11" t="s">
        <v>3</v>
      </c>
    </row>
    <row r="12">
      <c r="A12">
        <v>2</v>
      </c>
      <c r="B12" t="s">
        <v>89</v>
      </c>
      <c r="C12" t="s">
        <v>80</v>
      </c>
      <c r="D12" s="6">
        <f>'Besoins'!$B$2*0.04</f>
        <v>0.04</v>
      </c>
      <c r="E12" t="s">
        <v>15</v>
      </c>
    </row>
    <row r="13">
      <c r="A13">
        <v>2</v>
      </c>
      <c r="B13" t="s">
        <v>90</v>
      </c>
      <c r="C13" t="s">
        <v>80</v>
      </c>
      <c r="D13" s="6">
        <f>'Besoins'!$B$2*0.04</f>
        <v>0.04</v>
      </c>
      <c r="E13" t="s">
        <v>3</v>
      </c>
    </row>
    <row r="14">
      <c r="A14">
        <v>1</v>
      </c>
      <c r="B14" t="s">
        <v>91</v>
      </c>
      <c r="C14" t="s">
        <v>80</v>
      </c>
      <c r="D14" s="6">
        <f>'Besoins'!$B$2*0.035</f>
        <v>0.035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2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93</v>
      </c>
      <c r="B4"/>
      <c r="C4"/>
      <c r="D4"/>
    </row>
    <row r="5">
      <c r="A5" t="s" s="14">
        <v>94</v>
      </c>
      <c r="B5" t="str" s="11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95</v>
      </c>
      <c r="C6" s="6">
        <f>'Besoins'!$B$2*0.5</f>
        <v>0.5</v>
      </c>
      <c r="D6" t="s">
        <v>3</v>
      </c>
    </row>
    <row r="7">
      <c r="A7"/>
      <c r="B7" t="s">
        <v>96</v>
      </c>
      <c r="C7" s="6">
        <f>'Besoins'!$B$2*0.1</f>
        <v>0.1</v>
      </c>
      <c r="D7" t="s">
        <v>3</v>
      </c>
    </row>
    <row r="8">
      <c r="A8"/>
      <c r="B8" t="str">
        <f>Besoins!B12</f>
        <v>Sel fin de cuisine</v>
      </c>
      <c r="C8" s="6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6">
        <f>Besoins!E11</f>
        <v>0.005</v>
      </c>
      <c r="D9" t="str">
        <f>Besoins!F11</f>
        <v>kg</v>
      </c>
    </row>
    <row r="10">
      <c r="A10" t="s" s="14">
        <v>97</v>
      </c>
      <c r="B10" t="str" s="11">
        <f>Procedure!D3</f>
        <v>Bassinage eau (355g) et huile d'olive (35g) progressif.</v>
      </c>
      <c r="C10"/>
      <c r="D10"/>
    </row>
    <row r="11">
      <c r="A11"/>
      <c r="B11" t="s">
        <v>98</v>
      </c>
      <c r="C11" s="6">
        <f>'Besoins'!$B$2*0.355</f>
        <v>0.355</v>
      </c>
      <c r="D11" t="s">
        <v>15</v>
      </c>
    </row>
    <row r="12">
      <c r="A12"/>
      <c r="B12" t="str">
        <f>Besoins!B10</f>
        <v>Huile d'olive vierge extra</v>
      </c>
      <c r="C12" s="6">
        <f>Besoins!E10</f>
        <v>0.035</v>
      </c>
      <c r="D12" t="str">
        <f>Besoins!F10</f>
        <v>lt</v>
      </c>
    </row>
    <row r="13">
      <c r="A13"/>
      <c r="B13" t="str" s="15">
        <f>"ℹ "&amp;Procedure!E3</f>
        <v>ℹ</v>
      </c>
      <c r="C13"/>
      <c r="D13"/>
    </row>
    <row r="14">
      <c r="A14" t="s" s="14">
        <v>99</v>
      </c>
      <c r="B14" t="str" s="11">
        <f>"[POINTER] "&amp;Procedure!D4</f>
        <v>[POINTER] Pointez avec rabat après 45 min. Boulez, détendez au réfrigérateur.</v>
      </c>
      <c r="C14"/>
      <c r="D14"/>
    </row>
    <row r="15">
      <c r="A15" t="s" s="14">
        <v>100</v>
      </c>
      <c r="B15" t="str" s="11">
        <f>"[DIVISER] "&amp;Procedure!D5</f>
        <v>[DIVISER] Divisez en 3 pâtons de 330g, forme de triangle, coupe-pâte pour 7 entailles.</v>
      </c>
      <c r="C15"/>
      <c r="D15"/>
    </row>
    <row r="16">
      <c r="A16" t="s" s="14">
        <v>101</v>
      </c>
      <c r="B16" t="str" s="11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6">
        <f>Besoins!E10</f>
        <v>0.035</v>
      </c>
      <c r="D17" t="str">
        <f>Besoins!F10</f>
        <v>lt</v>
      </c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3">
        <v>102</v>
      </c>
      <c r="B20"/>
      <c r="C20"/>
      <c r="D20"/>
    </row>
    <row r="21">
      <c r="A21" t="s" s="14">
        <v>94</v>
      </c>
      <c r="B21" t="str" s="11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98</v>
      </c>
      <c r="C22" s="6">
        <f>'Besoins'!$B$2*0.04</f>
        <v>0.04</v>
      </c>
      <c r="D22" t="s">
        <v>15</v>
      </c>
    </row>
    <row r="23">
      <c r="A23"/>
      <c r="B23" t="str" s="15">
        <f>"ℹ "&amp;Procedure!E7</f>
        <v>ℹ</v>
      </c>
      <c r="C23"/>
      <c r="D23"/>
    </row>
    <row r="24">
      <c r="A24" t="s" s="14">
        <v>97</v>
      </c>
      <c r="B24" t="str" s="11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103</v>
      </c>
      <c r="C25" s="6">
        <f>'Besoins'!$B$2*0.02</f>
        <v>0.02</v>
      </c>
      <c r="D25" t="s">
        <v>3</v>
      </c>
    </row>
    <row r="26">
      <c r="A26" t="s" s="14">
        <v>99</v>
      </c>
      <c r="B26" t="str" s="11">
        <f>"[INCORPORER] "&amp;Procedure!D9</f>
        <v>[INCORPORER] Ajouter la farine de tradition T65 (120g), mélanger au fouet.</v>
      </c>
      <c r="C26"/>
      <c r="D26"/>
    </row>
    <row r="27">
      <c r="A27"/>
      <c r="B27" t="s">
        <v>95</v>
      </c>
      <c r="C27" s="6">
        <f>'Besoins'!$B$2*0.04</f>
        <v>0.04</v>
      </c>
      <c r="D27" t="s">
        <v>3</v>
      </c>
    </row>
    <row r="28">
      <c r="A28" t="s" s="14">
        <v>100</v>
      </c>
      <c r="B28" t="str" s="11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/>
      <c r="B30"/>
      <c r="C30"/>
      <c r="D30"/>
    </row>
    <row r="31">
      <c r="A31" t="s" s="13">
        <v>104</v>
      </c>
      <c r="B31"/>
      <c r="C31"/>
      <c r="D31"/>
    </row>
    <row r="32">
      <c r="A32" t="s" s="14">
        <v>94</v>
      </c>
      <c r="B32" t="str" s="11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6">
        <f>Besoins!E13</f>
        <v>0.000526</v>
      </c>
      <c r="D33" t="str">
        <f>Besoins!F13</f>
        <v>kg</v>
      </c>
    </row>
    <row r="34">
      <c r="A34"/>
      <c r="B34" t="s">
        <v>98</v>
      </c>
      <c r="C34" s="6">
        <f>'Besoins'!$B$2*0.0105263158</f>
        <v>0.010526</v>
      </c>
      <c r="D34" t="s">
        <v>15</v>
      </c>
    </row>
    <row r="35">
      <c r="A35"/>
      <c r="B35" t="str" s="15">
        <f>"ℹ "&amp;Procedure!E11</f>
        <v>ℹ</v>
      </c>
      <c r="C35"/>
      <c r="D35"/>
    </row>
    <row r="36">
      <c r="A36" t="s" s="14">
        <v>97</v>
      </c>
      <c r="B36" t="str" s="11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6">
        <f>Besoins!E8</f>
        <v>0.008947</v>
      </c>
      <c r="D37" t="str">
        <f>Besoins!F8</f>
        <v>kg</v>
      </c>
    </row>
    <row r="38">
      <c r="A38" t="s" s="14">
        <v>99</v>
      </c>
      <c r="B38" t="str" s="11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105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