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<sst xmlns="http://schemas.openxmlformats.org/spreadsheetml/2006/main" count="112" uniqueCount="112">
  <si>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</si>
  <si>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</si>
  <si>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</si>
  <si>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</si>
  <si>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</si>
  <si>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</si>
  <si>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</si>
  <si>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</si>
  <si>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</si>
  <si>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</si>
  <si>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</si>
  <si>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</si>
  <si>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</si>
  <si>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</si>
  <si>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</si>
  <si>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</si>
  <si>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</si>
  <si>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</si>
  <si>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</si>
  <si>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</si>
  <si>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</si>
  <si>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</si>
  <si>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</si>
  <si>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</si>
  <si>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</si>
  <si>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</si>
  <si>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</si>
  <si>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</si>
  <si>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</si>
  <si>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</si>
  <si>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</si>
  <si>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</si>
  <si>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</si>
  <si>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</si>
  <si>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</si>
  <si>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</si>
  <si>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</si>
  <si>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</si>
  <si>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</si>
  <si>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</si>
  <si>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</si>
  <si>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</si>
  <si>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</si>
  <si>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Pain aux noix (Ferrandi)</t>
  </si>
  <si>
    <t>FRASER</t>
  </si>
  <si>
    <t>Frasez farine seigle (400g), farine tradition (100g), eau (340g), sel (11g), levure (5g) et levain dur (150g), 8 min lent puis 2 min moyen.</t>
  </si>
  <si>
    <t>10 min (prepa)</t>
  </si>
  <si>
    <t>INCORPORER</t>
  </si>
  <si>
    <t>Ajoutez les cerneaux de noix (150g), 2 min lent.</t>
  </si>
  <si>
    <t>≤24°C</t>
  </si>
  <si>
    <t>2 min (prepa)</t>
  </si>
  <si>
    <t>POINTER</t>
  </si>
  <si>
    <t>Pointez, divisez en 3 pâtons de 385g, boulez, détendez au réfrigérateur.</t>
  </si>
  <si>
    <t>60 min (repos)</t>
  </si>
  <si>
    <t>FAÇONNER</t>
  </si>
  <si>
    <t>Façonnez en bâtards de 18cm, farinez, grignez en saucisson, dans les moules.</t>
  </si>
  <si>
    <t>APPRÊTER</t>
  </si>
  <si>
    <t>Apprêt en étuve à 24°C. Buée, enfournez, démoulez sur grille.</t>
  </si>
  <si>
    <t>240°C</t>
  </si>
  <si>
    <t>95 min (repos)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</si>
  <si>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</si>
  <si>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</si>
  <si>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</si>
  <si>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</si>
  <si>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</si>
  <si>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</si>
  <si>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</si>
  <si>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</si>
  <si>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</si>
  <si>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</si>
  <si>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</si>
  <si>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</si>
  <si>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</si>
  <si>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</si>
  <si>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</si>
  <si>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</si>
  <si>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</si>
  <si>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</si>
  <si>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</si>
  <si>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</si>
  <si>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</si>
  <si>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</si>
  <si>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</si>
  <si>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</si>
  <si>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seigle T130</t>
  </si>
  <si>
    <t>matiere</t>
  </si>
  <si>
    <t xml:space="preserve">    ↳ Farine de tradition française T65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</si>
  <si>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</si>
  <si>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</si>
  <si>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</si>
  <si>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</si>
  <si>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</si>
  <si>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</si>
  <si>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</si>
  <si>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</si>
  <si>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</si>
  <si>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</si>
  <si>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CERNEAUX DE NOIX</t>
  </si>
  <si>
    <t>Fiche technique — Pain aux noix (Ferrandi)</t>
  </si>
  <si>
    <t>Pain aux noix (Ferrandi)  FER-PAINNOIX</t>
  </si>
  <si>
    <t>1.</t>
  </si>
  <si>
    <t xml:space="preserve">    Farine de seigle T130</t>
  </si>
  <si>
    <t xml:space="preserve">    Eau (robinet - moy. France 2026)</t>
  </si>
  <si>
    <t xml:space="preserve">    Levain dur / levain ferme (rafraîchi, Ferrandi)</t>
  </si>
  <si>
    <t>2.</t>
  </si>
  <si>
    <t>3.</t>
  </si>
  <si>
    <t>4.</t>
  </si>
  <si>
    <t>5.</t>
  </si>
  <si>
    <t>↳ Levain dur / levain ferme (rafraîchi, Ferrandi)  FER-LEVDUR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</si>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</sst>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1.155</v>
      </c>
      <c r="C3" t="s" s="5">
        <v>3</v>
      </c>
      <c r="D3"/>
      <c r="E3"/>
      <c r="F3"/>
    </row>
    <row r="4">
      <c r="A4" t="s">
        <v>4</v>
      </c>
      <c r="B4" s="6">
        <f>$B$2*B3</f>
        <v>1.155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3</v>
      </c>
      <c r="G7" s="9">
        <f>E7*7.4230555556</f>
        <v>1.113458</v>
      </c>
    </row>
    <row r="8">
      <c r="A8" t="s">
        <v>15</v>
      </c>
      <c r="B8" t="s">
        <v>16</v>
      </c>
      <c r="C8" t="s">
        <v>17</v>
      </c>
      <c r="D8" s="4">
        <v>0.395789</v>
      </c>
      <c r="E8" s="6">
        <f>D8*$B$2</f>
        <v>0.395789</v>
      </c>
      <c r="F8" t="s">
        <v>18</v>
      </c>
      <c r="G8" s="9">
        <f>E8*0.0043000051</f>
        <v>0.001702</v>
      </c>
    </row>
    <row r="9">
      <c r="A9" t="s">
        <v>19</v>
      </c>
      <c r="B9" t="s">
        <v>20</v>
      </c>
      <c r="C9" t="s">
        <v>21</v>
      </c>
      <c r="D9" s="4">
        <v>0.413421</v>
      </c>
      <c r="E9" s="6">
        <f>D9*$B$2</f>
        <v>0.413421</v>
      </c>
      <c r="F9" t="s">
        <v>3</v>
      </c>
      <c r="G9" s="9">
        <f>E9*1.2000001528</f>
        <v>0.496105</v>
      </c>
    </row>
    <row r="10">
      <c r="A10" t="s">
        <v>22</v>
      </c>
      <c r="B10" t="s">
        <v>23</v>
      </c>
      <c r="C10" t="s">
        <v>24</v>
      </c>
      <c r="D10" s="4">
        <v>0.08</v>
      </c>
      <c r="E10" s="6">
        <f>D10*$B$2</f>
        <v>0.08</v>
      </c>
      <c r="F10" t="s">
        <v>3</v>
      </c>
      <c r="G10" s="9">
        <f>E10*0.75</f>
        <v>0.06</v>
      </c>
    </row>
    <row r="11">
      <c r="A11" t="s">
        <v>25</v>
      </c>
      <c r="B11" t="s">
        <v>26</v>
      </c>
      <c r="C11" t="s">
        <v>24</v>
      </c>
      <c r="D11" s="4">
        <v>0.1</v>
      </c>
      <c r="E11" s="6">
        <f>D11*$B$2</f>
        <v>0.1</v>
      </c>
      <c r="F11" t="s">
        <v>3</v>
      </c>
      <c r="G11" s="9">
        <f>E11*0.82</f>
        <v>0.082</v>
      </c>
    </row>
    <row r="12">
      <c r="A12" t="s">
        <v>27</v>
      </c>
      <c r="B12" t="s">
        <v>28</v>
      </c>
      <c r="C12" t="s">
        <v>29</v>
      </c>
      <c r="D12" s="4">
        <v>0.005</v>
      </c>
      <c r="E12" s="6">
        <f>D12*$B$2</f>
        <v>0.005</v>
      </c>
      <c r="F12" t="s">
        <v>3</v>
      </c>
      <c r="G12" s="9">
        <f>E12*2.2</f>
        <v>0.011</v>
      </c>
    </row>
    <row r="13">
      <c r="A13" t="s">
        <v>30</v>
      </c>
      <c r="B13" t="s">
        <v>31</v>
      </c>
      <c r="C13" t="s">
        <v>32</v>
      </c>
      <c r="D13" s="4">
        <v>0.011</v>
      </c>
      <c r="E13" s="6">
        <f>D13*$B$2</f>
        <v>0.011</v>
      </c>
      <c r="F13" t="s">
        <v>3</v>
      </c>
      <c r="G13" s="9">
        <f>E13*0.35</f>
        <v>0.00385</v>
      </c>
    </row>
    <row r="14">
      <c r="A14" t="s">
        <v>33</v>
      </c>
      <c r="B14" t="s">
        <v>34</v>
      </c>
      <c r="C14" t="s">
        <v>35</v>
      </c>
      <c r="D14" s="4">
        <v>0.000789</v>
      </c>
      <c r="E14" s="6">
        <f>D14*$B$2</f>
        <v>0.000789</v>
      </c>
      <c r="F14" t="s">
        <v>3</v>
      </c>
      <c r="G14" s="9">
        <f>E14*5.8034820893</f>
        <v>0.004579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>
        <v>1</v>
      </c>
      <c r="C2" t="s">
        <v>44</v>
      </c>
      <c r="D2" t="s" s="12">
        <v>45</v>
      </c>
      <c r="E2" t="s" s="12"/>
      <c r="F2" t="s">
        <v>46</v>
      </c>
    </row>
    <row r="3">
      <c r="A3" t="s">
        <v>43</v>
      </c>
      <c r="B3">
        <v>2</v>
      </c>
      <c r="C3" t="s">
        <v>47</v>
      </c>
      <c r="D3" t="s" s="12">
        <v>48</v>
      </c>
      <c r="E3" t="s" s="12">
        <v>49</v>
      </c>
      <c r="F3" t="s">
        <v>50</v>
      </c>
    </row>
    <row r="4">
      <c r="A4" t="s">
        <v>43</v>
      </c>
      <c r="B4">
        <v>3</v>
      </c>
      <c r="C4" t="s">
        <v>51</v>
      </c>
      <c r="D4" t="s" s="12">
        <v>52</v>
      </c>
      <c r="E4" t="s" s="12"/>
      <c r="F4" t="s">
        <v>53</v>
      </c>
    </row>
    <row r="5">
      <c r="A5" t="s">
        <v>43</v>
      </c>
      <c r="B5">
        <v>4</v>
      </c>
      <c r="C5" t="s">
        <v>54</v>
      </c>
      <c r="D5" t="s" s="12">
        <v>55</v>
      </c>
      <c r="E5" t="s" s="12"/>
      <c r="F5"/>
    </row>
    <row r="6">
      <c r="A6" t="s">
        <v>43</v>
      </c>
      <c r="B6">
        <v>5</v>
      </c>
      <c r="C6" t="s">
        <v>56</v>
      </c>
      <c r="D6" t="s" s="12">
        <v>57</v>
      </c>
      <c r="E6" t="s" s="12">
        <v>58</v>
      </c>
      <c r="F6" t="s">
        <v>59</v>
      </c>
    </row>
    <row r="7">
      <c r="A7" t="s">
        <v>60</v>
      </c>
      <c r="B7">
        <v>1</v>
      </c>
      <c r="C7"/>
      <c r="D7" t="s" s="12">
        <v>61</v>
      </c>
      <c r="E7" t="s" s="12">
        <v>62</v>
      </c>
      <c r="F7" t="s">
        <v>63</v>
      </c>
    </row>
    <row r="8">
      <c r="A8" t="s">
        <v>60</v>
      </c>
      <c r="B8">
        <v>2</v>
      </c>
      <c r="C8" t="s">
        <v>47</v>
      </c>
      <c r="D8" t="s" s="12">
        <v>64</v>
      </c>
      <c r="E8" t="s" s="12"/>
      <c r="F8" t="s">
        <v>63</v>
      </c>
    </row>
    <row r="9">
      <c r="A9" t="s">
        <v>60</v>
      </c>
      <c r="B9">
        <v>3</v>
      </c>
      <c r="C9" t="s">
        <v>65</v>
      </c>
      <c r="D9" t="s" s="12">
        <v>66</v>
      </c>
      <c r="E9" t="s" s="12"/>
      <c r="F9"/>
    </row>
    <row r="10">
      <c r="A10" t="s">
        <v>60</v>
      </c>
      <c r="B10">
        <v>4</v>
      </c>
      <c r="C10"/>
      <c r="D10" t="s" s="12">
        <v>67</v>
      </c>
      <c r="E10" t="s" s="12">
        <v>68</v>
      </c>
      <c r="F10" t="s">
        <v>69</v>
      </c>
    </row>
    <row r="11">
      <c r="A11" t="s">
        <v>70</v>
      </c>
      <c r="B11">
        <v>1</v>
      </c>
      <c r="C11" t="s">
        <v>71</v>
      </c>
      <c r="D11" t="s" s="12">
        <v>72</v>
      </c>
      <c r="E11" t="s" s="12">
        <v>73</v>
      </c>
      <c r="F11" t="s">
        <v>63</v>
      </c>
    </row>
    <row r="12">
      <c r="A12" t="s">
        <v>70</v>
      </c>
      <c r="B12">
        <v>2</v>
      </c>
      <c r="C12" t="s">
        <v>47</v>
      </c>
      <c r="D12" t="s" s="12">
        <v>74</v>
      </c>
      <c r="E12" t="s" s="12"/>
      <c r="F12"/>
    </row>
    <row r="13">
      <c r="A13" t="s">
        <v>70</v>
      </c>
      <c r="B13">
        <v>3</v>
      </c>
      <c r="C13" t="s">
        <v>75</v>
      </c>
      <c r="D13" t="s" s="12">
        <v>76</v>
      </c>
      <c r="E13" t="s" s="12">
        <v>77</v>
      </c>
      <c r="F13" t="s">
        <v>78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79</v>
      </c>
      <c r="B1" t="s" s="7">
        <v>80</v>
      </c>
      <c r="C1" t="s" s="7">
        <v>81</v>
      </c>
      <c r="D1" t="s" s="7">
        <v>82</v>
      </c>
      <c r="E1" t="s" s="7">
        <v>10</v>
      </c>
    </row>
    <row r="2">
      <c r="A2">
        <v>0</v>
      </c>
      <c r="B2" t="s">
        <v>43</v>
      </c>
      <c r="C2" t="s">
        <v>83</v>
      </c>
      <c r="D2" s="6">
        <f>'Besoins'!$B$2*1.155</f>
        <v>1.155</v>
      </c>
      <c r="E2" t="s">
        <v>3</v>
      </c>
    </row>
    <row r="3">
      <c r="A3">
        <v>1</v>
      </c>
      <c r="B3" t="s">
        <v>84</v>
      </c>
      <c r="C3" t="s">
        <v>85</v>
      </c>
      <c r="D3" s="6">
        <f>'Besoins'!$B$2*0.4</f>
        <v>0.4</v>
      </c>
      <c r="E3" t="s">
        <v>3</v>
      </c>
    </row>
    <row r="4">
      <c r="A4">
        <v>1</v>
      </c>
      <c r="B4" t="s">
        <v>86</v>
      </c>
      <c r="C4" t="s">
        <v>85</v>
      </c>
      <c r="D4" s="6">
        <f>'Besoins'!$B$2*0.1</f>
        <v>0.1</v>
      </c>
      <c r="E4" t="s">
        <v>3</v>
      </c>
    </row>
    <row r="5">
      <c r="A5">
        <v>1</v>
      </c>
      <c r="B5" t="s">
        <v>87</v>
      </c>
      <c r="C5" t="s">
        <v>85</v>
      </c>
      <c r="D5" s="6">
        <f>'Besoins'!$B$2*0.34</f>
        <v>0.34</v>
      </c>
      <c r="E5" t="s">
        <v>18</v>
      </c>
    </row>
    <row r="6">
      <c r="A6">
        <v>1</v>
      </c>
      <c r="B6" t="s">
        <v>88</v>
      </c>
      <c r="C6" t="s">
        <v>85</v>
      </c>
      <c r="D6" s="6">
        <f>'Besoins'!$B$2*0.011</f>
        <v>0.011</v>
      </c>
      <c r="E6" t="s">
        <v>3</v>
      </c>
    </row>
    <row r="7">
      <c r="A7">
        <v>1</v>
      </c>
      <c r="B7" t="s">
        <v>89</v>
      </c>
      <c r="C7" t="s">
        <v>85</v>
      </c>
      <c r="D7" s="6">
        <f>'Besoins'!$B$2*0.005</f>
        <v>0.005</v>
      </c>
      <c r="E7" t="s">
        <v>3</v>
      </c>
    </row>
    <row r="8">
      <c r="A8">
        <v>1</v>
      </c>
      <c r="B8" t="s">
        <v>90</v>
      </c>
      <c r="C8" t="s">
        <v>83</v>
      </c>
      <c r="D8" s="6">
        <f>'Besoins'!$B$2*0.15</f>
        <v>0.15</v>
      </c>
      <c r="E8" t="s">
        <v>3</v>
      </c>
    </row>
    <row r="9">
      <c r="A9">
        <v>2</v>
      </c>
      <c r="B9" t="s">
        <v>91</v>
      </c>
      <c r="C9" t="s">
        <v>83</v>
      </c>
      <c r="D9" s="6">
        <f>'Besoins'!$B$2*0.03</f>
        <v>0.03</v>
      </c>
      <c r="E9" t="s">
        <v>3</v>
      </c>
    </row>
    <row r="10">
      <c r="A10">
        <v>3</v>
      </c>
      <c r="B10" t="s">
        <v>92</v>
      </c>
      <c r="C10" t="s">
        <v>85</v>
      </c>
      <c r="D10" s="6">
        <f>'Besoins'!$B$2*0.0007894737</f>
        <v>0.000789</v>
      </c>
      <c r="E10" t="s">
        <v>3</v>
      </c>
    </row>
    <row r="11">
      <c r="A11">
        <v>3</v>
      </c>
      <c r="B11" t="s">
        <v>93</v>
      </c>
      <c r="C11" t="s">
        <v>85</v>
      </c>
      <c r="D11" s="6">
        <f>'Besoins'!$B$2*0.0157894737</f>
        <v>0.015789</v>
      </c>
      <c r="E11" t="s">
        <v>18</v>
      </c>
    </row>
    <row r="12">
      <c r="A12">
        <v>3</v>
      </c>
      <c r="B12" t="s">
        <v>94</v>
      </c>
      <c r="C12" t="s">
        <v>85</v>
      </c>
      <c r="D12" s="6">
        <f>'Besoins'!$B$2*0.0134210526</f>
        <v>0.013421</v>
      </c>
      <c r="E12" t="s">
        <v>3</v>
      </c>
    </row>
    <row r="13">
      <c r="A13">
        <v>2</v>
      </c>
      <c r="B13" t="s">
        <v>95</v>
      </c>
      <c r="C13" t="s">
        <v>85</v>
      </c>
      <c r="D13" s="6">
        <f>'Besoins'!$B$2*0.04</f>
        <v>0.04</v>
      </c>
      <c r="E13" t="s">
        <v>18</v>
      </c>
    </row>
    <row r="14">
      <c r="A14">
        <v>2</v>
      </c>
      <c r="B14" t="s">
        <v>96</v>
      </c>
      <c r="C14" t="s">
        <v>85</v>
      </c>
      <c r="D14" s="6">
        <f>'Besoins'!$B$2*0.08</f>
        <v>0.08</v>
      </c>
      <c r="E14" t="s">
        <v>3</v>
      </c>
    </row>
    <row r="15">
      <c r="A15">
        <v>1</v>
      </c>
      <c r="B15" t="s">
        <v>97</v>
      </c>
      <c r="C15" t="s">
        <v>85</v>
      </c>
      <c r="D15" s="6">
        <f>'Besoins'!$B$2*0.15</f>
        <v>0.15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98</v>
      </c>
      <c r="B1"/>
      <c r="C1"/>
      <c r="D1"/>
    </row>
    <row r="2">
      <c r="A2" t="str" s="13">
        <f>"FER-PAINNOIX · BOU.PAINS_SPECIAUX · référence : "&amp;Besoins!B3&amp;" "&amp;Besoins!C3&amp;" · multiplicateur réglable sur la feuille ""Besoins"""</f>
        <v>FER-PAINNOIX · BOU.PAINS_SPECIAUX · référence : 1,155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 t="s" s="15">
        <v>100</v>
      </c>
      <c r="B5" t="str" s="12">
        <f>"[FRASER] "&amp;Procedure!D2</f>
        <v>[FRASER] Frasez farine seigle (400g), farine tradition (100g), eau (340g), sel (11g), levure (5g) et levain dur (150g), 8 min lent puis 2 min moyen.</v>
      </c>
      <c r="C5"/>
      <c r="D5"/>
    </row>
    <row r="6">
      <c r="A6"/>
      <c r="B6" t="s">
        <v>101</v>
      </c>
      <c r="C6" s="6">
        <f>'Besoins'!$B$2*0.4</f>
        <v>0.4</v>
      </c>
      <c r="D6" t="s">
        <v>3</v>
      </c>
    </row>
    <row r="7">
      <c r="A7"/>
      <c r="B7" t="str">
        <f>Besoins!B11</f>
        <v>Farine de tradition française T65</v>
      </c>
      <c r="C7" s="6">
        <f>Besoins!E11</f>
        <v>0.1</v>
      </c>
      <c r="D7" t="str">
        <f>Besoins!F11</f>
        <v>kg</v>
      </c>
    </row>
    <row r="8">
      <c r="A8"/>
      <c r="B8" t="s">
        <v>102</v>
      </c>
      <c r="C8" s="6">
        <f>'Besoins'!$B$2*0.34</f>
        <v>0.34</v>
      </c>
      <c r="D8" t="s">
        <v>18</v>
      </c>
    </row>
    <row r="9">
      <c r="A9"/>
      <c r="B9" t="str">
        <f>Besoins!B13</f>
        <v>Sel fin de cuisine</v>
      </c>
      <c r="C9" s="6">
        <f>Besoins!E13</f>
        <v>0.011</v>
      </c>
      <c r="D9" t="str">
        <f>Besoins!F13</f>
        <v>kg</v>
      </c>
    </row>
    <row r="10">
      <c r="A10"/>
      <c r="B10" t="str">
        <f>Besoins!B12</f>
        <v>Levure fraîche de boulanger</v>
      </c>
      <c r="C10" s="6">
        <f>Besoins!E12</f>
        <v>0.005</v>
      </c>
      <c r="D10" t="str">
        <f>Besoins!F12</f>
        <v>kg</v>
      </c>
    </row>
    <row r="11">
      <c r="A11"/>
      <c r="B11" t="s">
        <v>103</v>
      </c>
      <c r="C11" s="6">
        <f>'Besoins'!$B$2*0.15</f>
        <v>0.15</v>
      </c>
      <c r="D11" t="s">
        <v>3</v>
      </c>
    </row>
    <row r="12">
      <c r="A12" t="s" s="15">
        <v>104</v>
      </c>
      <c r="B12" t="str" s="12">
        <f>"[INCORPORER] "&amp;Procedure!D3</f>
        <v>[INCORPORER] Ajoutez les cerneaux de noix (150g), 2 min lent.</v>
      </c>
      <c r="C12"/>
      <c r="D12"/>
    </row>
    <row r="13">
      <c r="A13"/>
      <c r="B13" t="str">
        <f>Besoins!B7</f>
        <v>CERNEAUX DE NOIX</v>
      </c>
      <c r="C13" s="6">
        <f>Besoins!E7</f>
        <v>0.15</v>
      </c>
      <c r="D13" t="str">
        <f>Besoins!F7</f>
        <v>kg</v>
      </c>
    </row>
    <row r="14">
      <c r="A14"/>
      <c r="B14" t="str" s="16">
        <f>"ℹ "&amp;Procedure!E3</f>
        <v>ℹ</v>
      </c>
      <c r="C14"/>
      <c r="D14"/>
    </row>
    <row r="15">
      <c r="A15" t="s" s="15">
        <v>105</v>
      </c>
      <c r="B15" t="str" s="12">
        <f>"[POINTER] "&amp;Procedure!D4</f>
        <v>[POINTER] Pointez, divisez en 3 pâtons de 385g, boulez, détendez au réfrigérateur.</v>
      </c>
      <c r="C15"/>
      <c r="D15"/>
    </row>
    <row r="16">
      <c r="A16" t="s" s="15">
        <v>106</v>
      </c>
      <c r="B16" t="str" s="12">
        <f>"[FAÇONNER] "&amp;Procedure!D5</f>
        <v>[FAÇONNER] Façonnez en bâtards de 18cm, farinez, grignez en saucisson, dans les moules.</v>
      </c>
      <c r="C16"/>
      <c r="D16"/>
    </row>
    <row r="17">
      <c r="A17" t="s" s="15">
        <v>107</v>
      </c>
      <c r="B17" t="str" s="12">
        <f>"[APPRÊTER] "&amp;Procedure!D6</f>
        <v>[APPRÊTER] Apprêt en étuve à 24°C. Buée, enfournez, démoulez sur grille.</v>
      </c>
      <c r="C17"/>
      <c r="D17"/>
    </row>
    <row r="18">
      <c r="A18"/>
      <c r="B18" t="str" s="16">
        <f>"ℹ "&amp;Procedure!E6</f>
        <v>ℹ</v>
      </c>
      <c r="C18"/>
      <c r="D18"/>
    </row>
    <row r="19">
      <c r="A19"/>
      <c r="B19"/>
      <c r="C19"/>
      <c r="D19"/>
    </row>
    <row r="20">
      <c r="A20" t="s" s="14">
        <v>108</v>
      </c>
      <c r="B20"/>
      <c r="C20"/>
      <c r="D20"/>
    </row>
    <row r="21">
      <c r="A21" t="s" s="15">
        <v>100</v>
      </c>
      <c r="B21" t="str" s="12">
        <f>Procedure!D7</f>
        <v>Dans la cuve du robot (crochet), verser le levain tout point (60g) avec l'eau (80g) à 35°C, mélanger pour diluer jusqu'à petites bulles.</v>
      </c>
      <c r="C21"/>
      <c r="D21"/>
    </row>
    <row r="22">
      <c r="A22"/>
      <c r="B22" t="s">
        <v>109</v>
      </c>
      <c r="C22" s="6">
        <f>'Besoins'!$B$2*0.03</f>
        <v>0.03</v>
      </c>
      <c r="D22" t="s">
        <v>3</v>
      </c>
    </row>
    <row r="23">
      <c r="A23"/>
      <c r="B23" t="s">
        <v>102</v>
      </c>
      <c r="C23" s="6">
        <f>'Besoins'!$B$2*0.04</f>
        <v>0.04</v>
      </c>
      <c r="D23" t="s">
        <v>18</v>
      </c>
    </row>
    <row r="24">
      <c r="A24"/>
      <c r="B24" t="str" s="16">
        <f>"ℹ "&amp;Procedure!E7</f>
        <v>ℹ</v>
      </c>
      <c r="C24"/>
      <c r="D24"/>
    </row>
    <row r="25">
      <c r="A25" t="s" s="15">
        <v>104</v>
      </c>
      <c r="B25" t="str" s="12">
        <f>"[INCORPORER] "&amp;Procedure!D8</f>
        <v>[INCORPORER] Incorporer la farine de meule T80 (160g), mélanger 5 min vitesse lente.</v>
      </c>
      <c r="C25"/>
      <c r="D25"/>
    </row>
    <row r="26">
      <c r="A26"/>
      <c r="B26" t="str">
        <f>Besoins!B10</f>
        <v>Farine de blé T80 semi-complète</v>
      </c>
      <c r="C26" s="6">
        <f>Besoins!E10</f>
        <v>0.08</v>
      </c>
      <c r="D26" t="str">
        <f>Besoins!F10</f>
        <v>kg</v>
      </c>
    </row>
    <row r="27">
      <c r="A27" t="s" s="15">
        <v>105</v>
      </c>
      <c r="B27" t="str" s="12">
        <f>"[DÉBARRASSER] "&amp;Procedure!D9</f>
        <v>[DÉBARRASSER] Débarrasser sur le plan de travail, pétrir en rabattant, façonner une boule lisse.</v>
      </c>
      <c r="C27"/>
      <c r="D27"/>
    </row>
    <row r="28">
      <c r="A28" t="s" s="15">
        <v>106</v>
      </c>
      <c r="B28" t="str" s="12">
        <f>Procedure!D10</f>
        <v>Conserver en bocal hermétique jusqu'à ce qu'il ait doublé de volume, commence à s'affaisser, crevasses et déchirures en surface.</v>
      </c>
      <c r="C28"/>
      <c r="D28"/>
    </row>
    <row r="29">
      <c r="A29"/>
      <c r="B29" t="str" s="16">
        <f>"ℹ "&amp;Procedure!E10</f>
        <v>ℹ</v>
      </c>
      <c r="C29"/>
      <c r="D29"/>
    </row>
    <row r="30">
      <c r="A30"/>
      <c r="B30"/>
      <c r="C30"/>
      <c r="D30"/>
    </row>
    <row r="31">
      <c r="A31" t="s" s="14">
        <v>110</v>
      </c>
      <c r="B31"/>
      <c r="C31"/>
      <c r="D31"/>
    </row>
    <row r="32">
      <c r="A32" t="s" s="15">
        <v>100</v>
      </c>
      <c r="B32" t="str" s="12">
        <f>"[VERSER] "&amp;Procedure!D11</f>
        <v>[VERSER] Dans un saladier, verser le miel (5g) et l'eau (100g) à 45°C, mélanger pour dissoudre.</v>
      </c>
      <c r="C32"/>
      <c r="D32"/>
    </row>
    <row r="33">
      <c r="A33"/>
      <c r="B33" t="str">
        <f>Besoins!B14</f>
        <v>Miel toutes fleurs vrac</v>
      </c>
      <c r="C33" s="6">
        <f>Besoins!E14</f>
        <v>0.000789</v>
      </c>
      <c r="D33" t="str">
        <f>Besoins!F14</f>
        <v>kg</v>
      </c>
    </row>
    <row r="34">
      <c r="A34"/>
      <c r="B34" t="s">
        <v>102</v>
      </c>
      <c r="C34" s="6">
        <f>'Besoins'!$B$2*0.0157894737</f>
        <v>0.015789</v>
      </c>
      <c r="D34" t="s">
        <v>18</v>
      </c>
    </row>
    <row r="35">
      <c r="A35"/>
      <c r="B35" t="str" s="16">
        <f>"ℹ "&amp;Procedure!E11</f>
        <v>ℹ</v>
      </c>
      <c r="C35"/>
      <c r="D35"/>
    </row>
    <row r="36">
      <c r="A36" t="s" s="15">
        <v>104</v>
      </c>
      <c r="B36" t="str" s="12">
        <f>"[INCORPORER] "&amp;Procedure!D12</f>
        <v>[INCORPORER] Incorporer la farine de seigle (85g) au fouet.</v>
      </c>
      <c r="C36"/>
      <c r="D36"/>
    </row>
    <row r="37">
      <c r="A37"/>
      <c r="B37" t="s">
        <v>101</v>
      </c>
      <c r="C37" s="6">
        <f>'Besoins'!$B$2*0.0134210526</f>
        <v>0.013421</v>
      </c>
      <c r="D37" t="s">
        <v>3</v>
      </c>
    </row>
    <row r="38">
      <c r="A38" t="s" s="15">
        <v>105</v>
      </c>
      <c r="B38" t="str" s="12">
        <f>"[METTRE] "&amp;Procedure!D13</f>
        <v>[METTRE] Mettre dans un bocal propre, réserver au chaud jusqu'à odeur marquée et grosses bulles, texture façon mousse au chocolat.</v>
      </c>
      <c r="C38"/>
      <c r="D38"/>
    </row>
    <row r="39">
      <c r="A39"/>
      <c r="B39" t="str" s="16">
        <f>"ℹ "&amp;Procedure!E13</f>
        <v>ℹ</v>
      </c>
      <c r="C39"/>
      <c r="D39"/>
    </row>
    <row r="40">
      <c r="A40"/>
      <c r="B40"/>
      <c r="C40"/>
      <c r="D40"/>
    </row>
    <row r="41">
      <c r="A41" t="s" s="17">
        <v>111</v>
      </c>
      <c r="B41"/>
      <c r="C41"/>
      <c r="D41"/>
    </row>
  </sheetData>
  <sheetProtection sheet="1"/>
  <mergeCells count="24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A20:D20"/>
    <mergeCell ref="B21:D21"/>
    <mergeCell ref="B24:D24"/>
    <mergeCell ref="B25:D25"/>
    <mergeCell ref="B27:D27"/>
    <mergeCell ref="B28:D28"/>
    <mergeCell ref="B29:D29"/>
    <mergeCell ref="A31:D31"/>
    <mergeCell ref="B32:D32"/>
    <mergeCell ref="B35:D35"/>
    <mergeCell ref="B36:D36"/>
    <mergeCell ref="B38:D38"/>
    <mergeCell ref="B39:D39"/>
    <mergeCell ref="A41:D4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2026-08-01T02:02:59Z</dcterms:created>
  <dc:title>Pain aux noix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2026-08-01T02:02:59Z</dcterms:modified>
  <cp:revision>1</cp:revision>
</cp:coreProperties>
</file>