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<sst xmlns="http://schemas.openxmlformats.org/spreadsheetml/2006/main" count="103" uniqueCount="103">
  <si>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</si>
  <si>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</si>
  <si>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</si>
  <si>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</si>
  <si>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</si>
  <si>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</si>
  <si>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</si>
  <si>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</si>
  <si>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</si>
  <si>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</si>
  <si>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</si>
  <si>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</si>
  <si>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</si>
  <si>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</si>
  <si>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</si>
  <si>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</si>
  <si>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</si>
  <si>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</si>
  <si>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</si>
  <si>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</si>
  <si>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</si>
  <si>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</si>
  <si>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</si>
  <si>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</si>
  <si>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</si>
  <si>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</si>
  <si>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</si>
  <si>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</si>
  <si>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</si>
  <si>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</si>
  <si>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</si>
  <si>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</si>
  <si>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</si>
  <si>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</si>
  <si>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</si>
  <si>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</si>
  <si>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</si>
  <si>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</si>
  <si>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</si>
  <si>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</si>
  <si>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</si>
  <si>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</si>
  <si>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levain de riz et sarrasin (Ferrandi, sans gluten)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</si>
  <si>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</si>
  <si>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</si>
  <si>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</si>
  <si>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</si>
  <si>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</si>
  <si>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</si>
  <si>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</si>
  <si>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</si>
  <si>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</si>
  <si>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</si>
  <si>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</si>
  <si>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</si>
  <si>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</si>
  <si>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</si>
  <si>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</si>
  <si>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</si>
  <si>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</si>
  <si>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</si>
  <si>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</si>
  <si>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</si>
  <si>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</si>
  <si>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</si>
  <si>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</si>
  <si>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</si>
  <si>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</si>
  <si>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</si>
  <si>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</si>
  <si>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</si>
  <si>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</si>
  <si>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</si>
  <si>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</si>
  <si>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de riz et sarrasin (Ferrandi, sans gluten)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</si>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</sst>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0.456266</v>
      </c>
      <c r="E7" s="6">
        <f>D7*$B$2</f>
        <v>0.456266</v>
      </c>
      <c r="F7" t="s">
        <v>15</v>
      </c>
      <c r="G7" s="8">
        <f>E7*0.0042999968</f>
        <v>0.001962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8">
        <f>E8*4.2</f>
        <v>0.42</v>
      </c>
    </row>
    <row r="9">
      <c r="A9" t="s">
        <v>19</v>
      </c>
      <c r="B9" t="s">
        <v>20</v>
      </c>
      <c r="C9" t="s">
        <v>21</v>
      </c>
      <c r="D9" s="4">
        <v>0.411905</v>
      </c>
      <c r="E9" s="6">
        <f>D9*$B$2</f>
        <v>0.411905</v>
      </c>
      <c r="F9" t="s">
        <v>3</v>
      </c>
      <c r="G9" s="8">
        <f>E9*1.7999989595</f>
        <v>0.741429</v>
      </c>
    </row>
    <row r="10">
      <c r="A10" t="s">
        <v>22</v>
      </c>
      <c r="B10" t="s">
        <v>23</v>
      </c>
      <c r="C10" t="s">
        <v>21</v>
      </c>
      <c r="D10" s="4">
        <v>0.211905</v>
      </c>
      <c r="E10" s="6">
        <f>D10*$B$2</f>
        <v>0.211905</v>
      </c>
      <c r="F10" t="s">
        <v>3</v>
      </c>
      <c r="G10" s="8">
        <f>E10*2.7999968539</f>
        <v>0.593333</v>
      </c>
    </row>
    <row r="11">
      <c r="A11" t="s">
        <v>24</v>
      </c>
      <c r="B11" t="s">
        <v>25</v>
      </c>
      <c r="C11" t="s">
        <v>21</v>
      </c>
      <c r="D11" s="4">
        <v>0.025564</v>
      </c>
      <c r="E11" s="6">
        <f>D11*$B$2</f>
        <v>0.025564</v>
      </c>
      <c r="F11" t="s">
        <v>3</v>
      </c>
      <c r="G11" s="8">
        <f>E11*1.1999957647</f>
        <v>0.030677</v>
      </c>
    </row>
    <row r="12">
      <c r="A12" t="s">
        <v>26</v>
      </c>
      <c r="B12" t="s">
        <v>27</v>
      </c>
      <c r="C12" t="s">
        <v>28</v>
      </c>
      <c r="D12" s="4">
        <v>0.007</v>
      </c>
      <c r="E12" s="6">
        <f>D12*$B$2</f>
        <v>0.007</v>
      </c>
      <c r="F12" t="s">
        <v>3</v>
      </c>
      <c r="G12" s="8">
        <f>E12*2.2</f>
        <v>0.0154</v>
      </c>
    </row>
    <row r="13">
      <c r="A13" t="s">
        <v>29</v>
      </c>
      <c r="B13" t="s">
        <v>30</v>
      </c>
      <c r="C13" t="s">
        <v>31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 t="s">
        <v>32</v>
      </c>
      <c r="B14" t="s">
        <v>33</v>
      </c>
      <c r="C14" t="s">
        <v>34</v>
      </c>
      <c r="D14" s="4">
        <v>0.001504</v>
      </c>
      <c r="E14" s="6">
        <f>D14*$B$2</f>
        <v>0.001504</v>
      </c>
      <c r="F14" t="s">
        <v>3</v>
      </c>
      <c r="G14" s="8">
        <f>E14*5.7990721485</f>
        <v>0.008722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1">
        <is>
          <t>Frasez à la feuille farine de riz (350g), farine de sarrasin (150g), sel (10g), eau (350g) et le levain de riz-sarrasin (200g) et la levure (7g) jusqu'à pâte liquide type crêpe.</t>
        </is>
      </c>
      <c r="E2" t="s" s="11">
        <v>44</v>
      </c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/>
      <c r="F3"/>
    </row>
    <row r="4">
      <c r="A4" t="s">
        <v>42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42</v>
      </c>
      <c r="B5">
        <v>4</v>
      </c>
      <c r="C5" t="s">
        <v>51</v>
      </c>
      <c r="D5" t="s" s="11">
        <v>52</v>
      </c>
      <c r="E5" t="s" s="11">
        <v>53</v>
      </c>
      <c r="F5" t="s">
        <v>54</v>
      </c>
    </row>
    <row r="6">
      <c r="A6" t="s">
        <v>55</v>
      </c>
      <c r="B6">
        <v>1</v>
      </c>
      <c r="C6" t="s">
        <v>56</v>
      </c>
      <c r="D6" t="s" s="11">
        <v>57</v>
      </c>
      <c r="E6" t="s" s="11"/>
      <c r="F6" t="s">
        <v>58</v>
      </c>
    </row>
    <row r="7">
      <c r="A7" t="s">
        <v>59</v>
      </c>
      <c r="B7">
        <v>1</v>
      </c>
      <c r="C7" t="s">
        <v>60</v>
      </c>
      <c r="D7" t="s" s="11">
        <v>61</v>
      </c>
      <c r="E7" t="s" s="11">
        <v>62</v>
      </c>
      <c r="F7" t="s">
        <v>45</v>
      </c>
    </row>
    <row r="8">
      <c r="A8" t="s">
        <v>59</v>
      </c>
      <c r="B8">
        <v>2</v>
      </c>
      <c r="C8" t="s">
        <v>63</v>
      </c>
      <c r="D8" t="s" s="11">
        <v>64</v>
      </c>
      <c r="E8" t="s" s="11"/>
      <c r="F8"/>
    </row>
    <row r="9">
      <c r="A9" t="s">
        <v>59</v>
      </c>
      <c r="B9">
        <v>3</v>
      </c>
      <c r="C9" t="s">
        <v>65</v>
      </c>
      <c r="D9" t="s" s="11">
        <v>66</v>
      </c>
      <c r="E9" t="s" s="11">
        <v>67</v>
      </c>
      <c r="F9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42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'Besoins'!$B$2*0.2</f>
        <v>0.2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'Besoins'!$B$2*0.0571428571</f>
        <v>0.057143</v>
      </c>
      <c r="E4" t="s">
        <v>3</v>
      </c>
    </row>
    <row r="5">
      <c r="A5">
        <v>3</v>
      </c>
      <c r="B5" t="s">
        <v>76</v>
      </c>
      <c r="C5" t="s">
        <v>77</v>
      </c>
      <c r="D5" s="6">
        <f>'Besoins'!$B$2*0.0015037594</f>
        <v>0.001504</v>
      </c>
      <c r="E5" t="s">
        <v>3</v>
      </c>
    </row>
    <row r="6">
      <c r="A6">
        <v>3</v>
      </c>
      <c r="B6" t="s">
        <v>78</v>
      </c>
      <c r="C6" t="s">
        <v>77</v>
      </c>
      <c r="D6" s="6">
        <f>'Besoins'!$B$2*0.030075188</f>
        <v>0.030075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'Besoins'!$B$2*0.0255639098</f>
        <v>0.025564</v>
      </c>
      <c r="E7" t="s">
        <v>3</v>
      </c>
    </row>
    <row r="8">
      <c r="A8">
        <v>2</v>
      </c>
      <c r="B8" t="s">
        <v>80</v>
      </c>
      <c r="C8" t="s">
        <v>77</v>
      </c>
      <c r="D8" s="6">
        <f>'Besoins'!$B$2*0.0761904762</f>
        <v>0.07619</v>
      </c>
      <c r="E8" t="s">
        <v>15</v>
      </c>
    </row>
    <row r="9">
      <c r="A9">
        <v>2</v>
      </c>
      <c r="B9" t="s">
        <v>81</v>
      </c>
      <c r="C9" t="s">
        <v>77</v>
      </c>
      <c r="D9" s="6">
        <f>'Besoins'!$B$2*0.0619047619</f>
        <v>0.061905</v>
      </c>
      <c r="E9" t="s">
        <v>3</v>
      </c>
    </row>
    <row r="10">
      <c r="A10">
        <v>2</v>
      </c>
      <c r="B10" t="s">
        <v>82</v>
      </c>
      <c r="C10" t="s">
        <v>77</v>
      </c>
      <c r="D10" s="6">
        <f>'Besoins'!$B$2*0.0619047619</f>
        <v>0.061905</v>
      </c>
      <c r="E10" t="s">
        <v>3</v>
      </c>
    </row>
    <row r="11">
      <c r="A11">
        <v>1</v>
      </c>
      <c r="B11" t="s">
        <v>83</v>
      </c>
      <c r="C11" t="s">
        <v>77</v>
      </c>
      <c r="D11" s="6">
        <f>'Besoins'!$B$2*0.007</f>
        <v>0.007</v>
      </c>
      <c r="E11" t="s">
        <v>3</v>
      </c>
    </row>
    <row r="12">
      <c r="A12">
        <v>1</v>
      </c>
      <c r="B12" t="s">
        <v>84</v>
      </c>
      <c r="C12" t="s">
        <v>77</v>
      </c>
      <c r="D12" s="6">
        <f>'Besoins'!$B$2*0.35</f>
        <v>0.35</v>
      </c>
      <c r="E12" t="s">
        <v>3</v>
      </c>
    </row>
    <row r="13">
      <c r="A13">
        <v>1</v>
      </c>
      <c r="B13" t="s">
        <v>85</v>
      </c>
      <c r="C13" t="s">
        <v>77</v>
      </c>
      <c r="D13" s="6">
        <f>'Besoins'!$B$2*0.15</f>
        <v>0.15</v>
      </c>
      <c r="E13" t="s">
        <v>3</v>
      </c>
    </row>
    <row r="14">
      <c r="A14">
        <v>1</v>
      </c>
      <c r="B14" t="s">
        <v>86</v>
      </c>
      <c r="C14" t="s">
        <v>77</v>
      </c>
      <c r="D14" s="6">
        <f>'Besoins'!$B$2*0.01</f>
        <v>0.01</v>
      </c>
      <c r="E14" t="s">
        <v>3</v>
      </c>
    </row>
    <row r="15">
      <c r="A15">
        <v>1</v>
      </c>
      <c r="B15" t="s">
        <v>87</v>
      </c>
      <c r="C15" t="s">
        <v>77</v>
      </c>
      <c r="D15" s="6">
        <f>'Besoins'!$B$2*0.35</f>
        <v>0.35</v>
      </c>
      <c r="E15" t="s">
        <v>15</v>
      </c>
    </row>
    <row r="16">
      <c r="A16">
        <v>1</v>
      </c>
      <c r="B16" t="s">
        <v>88</v>
      </c>
      <c r="C16" t="s">
        <v>77</v>
      </c>
      <c r="D16" s="6">
        <f>'Besoins'!$B$2*0.1</f>
        <v>0.1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89</v>
      </c>
      <c r="B1"/>
      <c r="C1"/>
      <c r="D1"/>
    </row>
    <row r="2">
      <c r="A2" t="str" s="12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90</v>
      </c>
      <c r="B4"/>
      <c r="C4"/>
      <c r="D4"/>
    </row>
    <row r="5">
      <c r="A5" t="s" s="14">
        <v>91</v>
      </c>
      <c r="B5" t="str" s="11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92</v>
      </c>
      <c r="C6" s="6">
        <f>'Besoins'!$B$2*0.35</f>
        <v>0.35</v>
      </c>
      <c r="D6" t="s">
        <v>3</v>
      </c>
    </row>
    <row r="7">
      <c r="A7"/>
      <c r="B7" t="s">
        <v>93</v>
      </c>
      <c r="C7" s="6">
        <f>'Besoins'!$B$2*0.15</f>
        <v>0.15</v>
      </c>
      <c r="D7" t="s">
        <v>3</v>
      </c>
    </row>
    <row r="8">
      <c r="A8"/>
      <c r="B8" t="str">
        <f>Besoins!B13</f>
        <v>Sel fin de cuisine</v>
      </c>
      <c r="C8" s="6">
        <f>Besoins!E13</f>
        <v>0.01</v>
      </c>
      <c r="D8" t="str">
        <f>Besoins!F13</f>
        <v>kg</v>
      </c>
    </row>
    <row r="9">
      <c r="A9"/>
      <c r="B9" t="s">
        <v>94</v>
      </c>
      <c r="C9" s="6">
        <f>'Besoins'!$B$2*0.35</f>
        <v>0.35</v>
      </c>
      <c r="D9" t="s">
        <v>15</v>
      </c>
    </row>
    <row r="10">
      <c r="A10"/>
      <c r="B10" t="s">
        <v>95</v>
      </c>
      <c r="C10" s="6">
        <f>'Besoins'!$B$2*0.2</f>
        <v>0.2</v>
      </c>
      <c r="D10" t="s">
        <v>3</v>
      </c>
    </row>
    <row r="11">
      <c r="A11"/>
      <c r="B11" t="str">
        <f>Besoins!B12</f>
        <v>Levure fraîche de boulanger</v>
      </c>
      <c r="C11" s="6">
        <f>Besoins!E12</f>
        <v>0.007</v>
      </c>
      <c r="D11" t="str">
        <f>Besoins!F12</f>
        <v>kg</v>
      </c>
    </row>
    <row r="12">
      <c r="A12"/>
      <c r="B12" t="str" s="15">
        <f>"ℹ "&amp;Procedure!E2</f>
        <v>ℹ</v>
      </c>
      <c r="C12"/>
      <c r="D12"/>
    </row>
    <row r="13">
      <c r="A13" t="s" s="14">
        <v>96</v>
      </c>
      <c r="B13" t="str" s="11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6">
        <f>Besoins!E8</f>
        <v>0.1</v>
      </c>
      <c r="D14" t="str">
        <f>Besoins!F8</f>
        <v>kg</v>
      </c>
    </row>
    <row r="15">
      <c r="A15" t="s" s="14">
        <v>97</v>
      </c>
      <c r="B15" t="str" s="11">
        <f>"[APPRÊTER] "&amp;Procedure!D4</f>
        <v>[APPRÊTER] Apprêt en étuve à 30°C jusqu'au craquèlement.</v>
      </c>
      <c r="C15"/>
      <c r="D15"/>
    </row>
    <row r="16">
      <c r="A16" t="s" s="14">
        <v>98</v>
      </c>
      <c r="B16" t="str" s="11">
        <f>"[ENFOURNER] "&amp;Procedure!D5</f>
        <v>[ENFOURNER] Enfournez avec buée puis séchez.</v>
      </c>
      <c r="C16"/>
      <c r="D16"/>
    </row>
    <row r="17">
      <c r="A17"/>
      <c r="B17" t="str" s="15">
        <f>"ℹ "&amp;Procedure!E5</f>
        <v>ℹ</v>
      </c>
      <c r="C17"/>
      <c r="D17"/>
    </row>
    <row r="18">
      <c r="A18"/>
      <c r="B18"/>
      <c r="C18"/>
      <c r="D18"/>
    </row>
    <row r="19">
      <c r="A19" t="s" s="13">
        <v>99</v>
      </c>
      <c r="B19"/>
      <c r="C19"/>
      <c r="D19"/>
    </row>
    <row r="20">
      <c r="A20" t="s" s="14">
        <v>91</v>
      </c>
      <c r="B20" t="str" s="11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100</v>
      </c>
      <c r="C21" s="6">
        <f>'Besoins'!$B$2*0.0571428571</f>
        <v>0.057143</v>
      </c>
      <c r="D21" t="s">
        <v>3</v>
      </c>
    </row>
    <row r="22">
      <c r="A22"/>
      <c r="B22" t="s">
        <v>94</v>
      </c>
      <c r="C22" s="6">
        <f>'Besoins'!$B$2*0.0761904762</f>
        <v>0.07619</v>
      </c>
      <c r="D22" t="s">
        <v>15</v>
      </c>
    </row>
    <row r="23">
      <c r="A23"/>
      <c r="B23" t="s">
        <v>93</v>
      </c>
      <c r="C23" s="6">
        <f>'Besoins'!$B$2*0.0619047619</f>
        <v>0.061905</v>
      </c>
      <c r="D23" t="s">
        <v>3</v>
      </c>
    </row>
    <row r="24">
      <c r="A24"/>
      <c r="B24" t="s">
        <v>92</v>
      </c>
      <c r="C24" s="6">
        <f>'Besoins'!$B$2*0.0619047619</f>
        <v>0.061905</v>
      </c>
      <c r="D24" t="s">
        <v>3</v>
      </c>
    </row>
    <row r="25">
      <c r="A25"/>
      <c r="B25"/>
      <c r="C25"/>
      <c r="D25"/>
    </row>
    <row r="26">
      <c r="A26" t="s" s="13">
        <v>101</v>
      </c>
      <c r="B26"/>
      <c r="C26"/>
      <c r="D26"/>
    </row>
    <row r="27">
      <c r="A27" t="s" s="14">
        <v>91</v>
      </c>
      <c r="B27" t="str" s="11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6">
        <f>Besoins!E14</f>
        <v>0.001504</v>
      </c>
      <c r="D28" t="str">
        <f>Besoins!F14</f>
        <v>kg</v>
      </c>
    </row>
    <row r="29">
      <c r="A29"/>
      <c r="B29" t="s">
        <v>94</v>
      </c>
      <c r="C29" s="6">
        <f>'Besoins'!$B$2*0.030075188</f>
        <v>0.030075</v>
      </c>
      <c r="D29" t="s">
        <v>15</v>
      </c>
    </row>
    <row r="30">
      <c r="A30"/>
      <c r="B30" t="str" s="15">
        <f>"ℹ "&amp;Procedure!E7</f>
        <v>ℹ</v>
      </c>
      <c r="C30"/>
      <c r="D30"/>
    </row>
    <row r="31">
      <c r="A31" t="s" s="14">
        <v>96</v>
      </c>
      <c r="B31" t="str" s="11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6">
        <f>Besoins!E11</f>
        <v>0.025564</v>
      </c>
      <c r="D32" t="str">
        <f>Besoins!F11</f>
        <v>kg</v>
      </c>
    </row>
    <row r="33">
      <c r="A33" t="s" s="14">
        <v>97</v>
      </c>
      <c r="B33" t="str" s="11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5">
        <f>"ℹ "&amp;Procedure!E9</f>
        <v>ℹ</v>
      </c>
      <c r="C34"/>
      <c r="D34"/>
    </row>
    <row r="35">
      <c r="A35"/>
      <c r="B35"/>
      <c r="C35"/>
      <c r="D35"/>
    </row>
    <row r="36">
      <c r="A36" t="s" s="16">
        <v>102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