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<sst xmlns="http://schemas.openxmlformats.org/spreadsheetml/2006/main" count="78" uniqueCount="78">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</sst>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0.57</v>
      </c>
      <c r="E8" s="6">
        <f>D8*$B$2</f>
        <v>0.57</v>
      </c>
      <c r="F8" t="s">
        <v>3</v>
      </c>
      <c r="G8" s="8">
        <f>E8*0.82</f>
        <v>0.4674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E9*5.2</f>
        <v>0.26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E10*5.2</f>
        <v>0.13</v>
      </c>
    </row>
    <row r="11">
      <c r="A11" t="s">
        <v>25</v>
      </c>
      <c r="B11" t="s">
        <v>26</v>
      </c>
      <c r="C11" t="s">
        <v>27</v>
      </c>
      <c r="D11" s="4">
        <v>0.026</v>
      </c>
      <c r="E11" s="6">
        <f>D11*$B$2</f>
        <v>0.026</v>
      </c>
      <c r="F11" t="s">
        <v>3</v>
      </c>
      <c r="G11" s="8">
        <f>E11*2.2</f>
        <v>0.0572</v>
      </c>
    </row>
    <row r="12">
      <c r="A12" t="s">
        <v>28</v>
      </c>
      <c r="B12" t="s">
        <v>29</v>
      </c>
      <c r="C12" t="s">
        <v>30</v>
      </c>
      <c r="D12" s="4">
        <v>0.011</v>
      </c>
      <c r="E12" s="6">
        <f>D12*$B$2</f>
        <v>0.011</v>
      </c>
      <c r="F12" t="s">
        <v>3</v>
      </c>
      <c r="G12" s="8">
        <f>E12*0.35</f>
        <v>0.00385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>
        <v>44</v>
      </c>
      <c r="F2" t="s">
        <v>45</v>
      </c>
    </row>
    <row r="3">
      <c r="A3" t="s">
        <v>41</v>
      </c>
      <c r="B3">
        <v>2</v>
      </c>
      <c r="C3" t="s">
        <v>46</v>
      </c>
      <c r="D3" t="s" s="11">
        <v>47</v>
      </c>
      <c r="E3" t="s" s="11"/>
      <c r="F3"/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/>
    </row>
    <row r="6">
      <c r="A6" t="s">
        <v>41</v>
      </c>
      <c r="B6">
        <v>5</v>
      </c>
      <c r="C6" t="s">
        <v>53</v>
      </c>
      <c r="D6" t="s" s="11">
        <v>54</v>
      </c>
      <c r="E6" t="s" s="11">
        <v>55</v>
      </c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41</v>
      </c>
      <c r="C2" t="s">
        <v>61</v>
      </c>
      <c r="D2" s="6">
        <f>'Besoins'!$B$2*0.99</f>
        <v>0.99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'Besoins'!$B$2*0.57</f>
        <v>0.57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'Besoins'!$B$2*0.293</f>
        <v>0.293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'Besoins'!$B$2*0.011</f>
        <v>0.011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'Besoins'!$B$2*0.025</f>
        <v>0.025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'Besoins'!$B$2*0.026</f>
        <v>0.026</v>
      </c>
      <c r="E7" t="s">
        <v>3</v>
      </c>
    </row>
    <row r="8">
      <c r="A8">
        <v>1</v>
      </c>
      <c r="B8" t="s">
        <v>68</v>
      </c>
      <c r="C8" t="s">
        <v>63</v>
      </c>
      <c r="D8" s="6">
        <f>'Besoins'!$B$2*0.025</f>
        <v>0.025</v>
      </c>
      <c r="E8" t="s">
        <v>3</v>
      </c>
    </row>
    <row r="9">
      <c r="A9">
        <v>1</v>
      </c>
      <c r="B9" t="s">
        <v>69</v>
      </c>
      <c r="C9" t="s">
        <v>63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6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6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6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/>
      <c r="B12" t="str" s="15">
        <f>"ℹ "&amp;Procedure!E2</f>
        <v>ℹ</v>
      </c>
      <c r="C12"/>
      <c r="D12"/>
    </row>
    <row r="13">
      <c r="A13" t="s" s="14">
        <v>73</v>
      </c>
      <c r="B13" t="str" s="11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6">
        <f>Besoins!E9</f>
        <v>0.05</v>
      </c>
      <c r="D14" t="str">
        <f>Besoins!F9</f>
        <v>kg</v>
      </c>
    </row>
    <row r="15">
      <c r="A15" t="s" s="14">
        <v>74</v>
      </c>
      <c r="B15" t="str" s="11">
        <f>"[POINTER] "&amp;Procedure!D4</f>
        <v>[POINTER] Pointer, diviser en 3 pâtons de 330g, bouler, détendre.</v>
      </c>
      <c r="C15"/>
      <c r="D15"/>
    </row>
    <row r="16">
      <c r="A16" t="s" s="14">
        <v>75</v>
      </c>
      <c r="B16" t="str" s="11">
        <f>"[FAÇONNER] "&amp;Procedure!D5</f>
        <v>[FAÇONNER] Façonner en bâtard de 15cm, dans les moules.</v>
      </c>
      <c r="C16"/>
      <c r="D16"/>
    </row>
    <row r="17">
      <c r="A17" t="s" s="14">
        <v>76</v>
      </c>
      <c r="B17" t="str" s="11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77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