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<sst xmlns="http://schemas.openxmlformats.org/spreadsheetml/2006/main" count="99" uniqueCount="99">
  <si>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</si>
  <si>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</si>
  <si>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</si>
  <si>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</si>
  <si>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</si>
  <si>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</si>
  <si>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</si>
  <si>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</si>
  <si>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</si>
  <si>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</si>
  <si>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</si>
  <si>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</si>
  <si>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</si>
  <si>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</si>
  <si>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</si>
  <si>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</si>
  <si>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</si>
  <si>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</si>
  <si>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</si>
  <si>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</si>
  <si>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</si>
  <si>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</si>
  <si>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</si>
  <si>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</si>
  <si>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</si>
  <si>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</si>
  <si>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</si>
  <si>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</si>
  <si>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</si>
  <si>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</si>
  <si>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</si>
  <si>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</si>
  <si>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</si>
  <si>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</si>
  <si>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</si>
  <si>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</si>
  <si>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</si>
  <si>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</si>
  <si>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</si>
  <si>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</si>
  <si>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</si>
  <si>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</si>
  <si>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10 min (prepa)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</si>
  <si>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</si>
  <si>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</si>
  <si>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</si>
  <si>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</si>
  <si>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</si>
  <si>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</si>
  <si>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</si>
  <si>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</si>
  <si>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</si>
  <si>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</si>
  <si>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</si>
  <si>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</si>
  <si>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</si>
  <si>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</si>
  <si>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</si>
  <si>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</si>
  <si>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</si>
  <si>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</si>
  <si>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</si>
  <si>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</si>
  <si>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</si>
  <si>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</si>
  <si>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</si>
  <si>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</si>
  <si>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</si>
  <si>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</si>
  <si>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</si>
  <si>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</si>
  <si>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</si>
  <si>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</si>
  <si>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</si>
  <si>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</si>
  <si>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</si>
  <si>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</si>
  <si>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</si>
  <si>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</si>
  <si>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</si>
  <si>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</si>
  <si>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</si>
  <si>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</si>
  <si>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</si>
  <si>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</si>
  <si>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>Fiche technique — Pain blanc sur levain liquide (Ferrandi)</t>
  </si>
  <si>
    <t>Pain blanc sur levain liquide (Ferrandi)  FER-PAINBLANC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</si>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</sst>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0.421053</v>
      </c>
      <c r="E7" s="6">
        <f>D7*$B$2</f>
        <v>0.421053</v>
      </c>
      <c r="F7" t="s">
        <v>15</v>
      </c>
      <c r="G7" s="8">
        <f>E7*0.0042999962</f>
        <v>0.001811</v>
      </c>
    </row>
    <row r="8">
      <c r="A8" t="s">
        <v>16</v>
      </c>
      <c r="B8" t="s">
        <v>17</v>
      </c>
      <c r="C8" t="s">
        <v>18</v>
      </c>
      <c r="D8" s="4">
        <v>0.017895</v>
      </c>
      <c r="E8" s="6">
        <f>D8*$B$2</f>
        <v>0.017895</v>
      </c>
      <c r="F8" t="s">
        <v>3</v>
      </c>
      <c r="G8" s="8">
        <f>E8*1.1999823532</f>
        <v>0.021474</v>
      </c>
    </row>
    <row r="9">
      <c r="A9" t="s">
        <v>19</v>
      </c>
      <c r="B9" t="s">
        <v>20</v>
      </c>
      <c r="C9" t="s">
        <v>21</v>
      </c>
      <c r="D9" s="4">
        <v>0.58</v>
      </c>
      <c r="E9" s="6">
        <f>D9*$B$2</f>
        <v>0.58</v>
      </c>
      <c r="F9" t="s">
        <v>3</v>
      </c>
      <c r="G9" s="8">
        <f>E9*0.82</f>
        <v>0.4756</v>
      </c>
    </row>
    <row r="10">
      <c r="A10" t="s">
        <v>22</v>
      </c>
      <c r="B10" t="s">
        <v>23</v>
      </c>
      <c r="C10" t="s">
        <v>24</v>
      </c>
      <c r="D10" s="4">
        <v>0.011</v>
      </c>
      <c r="E10" s="6">
        <f>D10*$B$2</f>
        <v>0.011</v>
      </c>
      <c r="F10" t="s">
        <v>3</v>
      </c>
      <c r="G10" s="8">
        <f>E10*0.35</f>
        <v>0.00385</v>
      </c>
    </row>
    <row r="11">
      <c r="A11" t="s">
        <v>25</v>
      </c>
      <c r="B11" t="s">
        <v>26</v>
      </c>
      <c r="C11" t="s">
        <v>27</v>
      </c>
      <c r="D11" s="4">
        <v>0.001053</v>
      </c>
      <c r="E11" s="6">
        <f>D11*$B$2</f>
        <v>0.001053</v>
      </c>
      <c r="F11" t="s">
        <v>3</v>
      </c>
      <c r="G11" s="8">
        <f>E11*5.7979707103</f>
        <v>0.006105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1">
        <v>37</v>
      </c>
      <c r="E2" t="s" s="11"/>
      <c r="F2" t="s">
        <v>38</v>
      </c>
    </row>
    <row r="3">
      <c r="A3" t="s">
        <v>35</v>
      </c>
      <c r="B3">
        <v>2</v>
      </c>
      <c r="C3" t="s">
        <v>39</v>
      </c>
      <c r="D3" t="s" s="11">
        <v>40</v>
      </c>
      <c r="E3" t="s" s="11">
        <v>41</v>
      </c>
      <c r="F3" t="s">
        <v>42</v>
      </c>
    </row>
    <row r="4">
      <c r="A4" t="s">
        <v>35</v>
      </c>
      <c r="B4">
        <v>3</v>
      </c>
      <c r="C4" t="s">
        <v>43</v>
      </c>
      <c r="D4" t="s" s="11">
        <v>44</v>
      </c>
      <c r="E4" t="s" s="11"/>
      <c r="F4" t="s">
        <v>45</v>
      </c>
    </row>
    <row r="5">
      <c r="A5" t="s">
        <v>35</v>
      </c>
      <c r="B5">
        <v>4</v>
      </c>
      <c r="C5" t="s">
        <v>46</v>
      </c>
      <c r="D5" t="s" s="11">
        <v>47</v>
      </c>
      <c r="E5" t="s" s="11"/>
      <c r="F5" t="s">
        <v>48</v>
      </c>
    </row>
    <row r="6">
      <c r="A6" t="s">
        <v>35</v>
      </c>
      <c r="B6">
        <v>5</v>
      </c>
      <c r="C6" t="s">
        <v>49</v>
      </c>
      <c r="D6" t="s" s="11">
        <v>50</v>
      </c>
      <c r="E6" t="s" s="11">
        <v>51</v>
      </c>
      <c r="F6" t="s">
        <v>45</v>
      </c>
    </row>
    <row r="7">
      <c r="A7" t="s">
        <v>52</v>
      </c>
      <c r="B7">
        <v>1</v>
      </c>
      <c r="C7" t="s">
        <v>53</v>
      </c>
      <c r="D7" t="s" s="11">
        <v>54</v>
      </c>
      <c r="E7" t="s" s="11">
        <v>55</v>
      </c>
      <c r="F7" t="s">
        <v>56</v>
      </c>
    </row>
    <row r="8">
      <c r="A8" t="s">
        <v>52</v>
      </c>
      <c r="B8">
        <v>2</v>
      </c>
      <c r="C8" t="s">
        <v>53</v>
      </c>
      <c r="D8" t="s" s="11">
        <v>57</v>
      </c>
      <c r="E8" t="s" s="11"/>
      <c r="F8"/>
    </row>
    <row r="9">
      <c r="A9" t="s">
        <v>52</v>
      </c>
      <c r="B9">
        <v>3</v>
      </c>
      <c r="C9" t="s">
        <v>39</v>
      </c>
      <c r="D9" t="s" s="11">
        <v>58</v>
      </c>
      <c r="E9" t="s" s="11"/>
      <c r="F9"/>
    </row>
    <row r="10">
      <c r="A10" t="s">
        <v>52</v>
      </c>
      <c r="B10">
        <v>4</v>
      </c>
      <c r="C10" t="s">
        <v>53</v>
      </c>
      <c r="D10" t="s" s="11">
        <v>59</v>
      </c>
      <c r="E10" t="s" s="11">
        <v>60</v>
      </c>
      <c r="F10" t="s">
        <v>61</v>
      </c>
    </row>
    <row r="11">
      <c r="A11" t="s">
        <v>62</v>
      </c>
      <c r="B11">
        <v>1</v>
      </c>
      <c r="C11" t="s">
        <v>53</v>
      </c>
      <c r="D11" t="s" s="11">
        <v>63</v>
      </c>
      <c r="E11" t="s" s="11">
        <v>55</v>
      </c>
      <c r="F11" t="s">
        <v>56</v>
      </c>
    </row>
    <row r="12">
      <c r="A12" t="s">
        <v>62</v>
      </c>
      <c r="B12">
        <v>2</v>
      </c>
      <c r="C12" t="s">
        <v>39</v>
      </c>
      <c r="D12" t="s" s="11">
        <v>64</v>
      </c>
      <c r="E12" t="s" s="11"/>
      <c r="F12"/>
    </row>
    <row r="13">
      <c r="A13" t="s">
        <v>62</v>
      </c>
      <c r="B13">
        <v>3</v>
      </c>
      <c r="C13" t="s">
        <v>65</v>
      </c>
      <c r="D13" t="s" s="11">
        <v>66</v>
      </c>
      <c r="E13" t="s" s="11">
        <v>67</v>
      </c>
      <c r="F13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35</v>
      </c>
      <c r="C2" t="s">
        <v>73</v>
      </c>
      <c r="D2" s="6">
        <f>'Besoins'!$B$2*1</f>
        <v>1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'Besoins'!$B$2*0.5</f>
        <v>0.5</v>
      </c>
      <c r="E3" t="s">
        <v>3</v>
      </c>
    </row>
    <row r="4">
      <c r="A4">
        <v>1</v>
      </c>
      <c r="B4" t="s">
        <v>76</v>
      </c>
      <c r="C4" t="s">
        <v>75</v>
      </c>
      <c r="D4" s="6">
        <f>'Besoins'!$B$2*0.32</f>
        <v>0.32</v>
      </c>
      <c r="E4" t="s">
        <v>15</v>
      </c>
    </row>
    <row r="5">
      <c r="A5">
        <v>1</v>
      </c>
      <c r="B5" t="s">
        <v>77</v>
      </c>
      <c r="C5" t="s">
        <v>73</v>
      </c>
      <c r="D5" s="6">
        <f>'Besoins'!$B$2*0.2</f>
        <v>0.2</v>
      </c>
      <c r="E5" t="s">
        <v>3</v>
      </c>
    </row>
    <row r="6">
      <c r="A6">
        <v>2</v>
      </c>
      <c r="B6" t="s">
        <v>78</v>
      </c>
      <c r="C6" t="s">
        <v>73</v>
      </c>
      <c r="D6" s="6">
        <f>'Besoins'!$B$2*0.04</f>
        <v>0.04</v>
      </c>
      <c r="E6" t="s">
        <v>3</v>
      </c>
    </row>
    <row r="7">
      <c r="A7">
        <v>3</v>
      </c>
      <c r="B7" t="s">
        <v>79</v>
      </c>
      <c r="C7" t="s">
        <v>75</v>
      </c>
      <c r="D7" s="6">
        <f>'Besoins'!$B$2*0.0010526316</f>
        <v>0.001053</v>
      </c>
      <c r="E7" t="s">
        <v>3</v>
      </c>
    </row>
    <row r="8">
      <c r="A8">
        <v>3</v>
      </c>
      <c r="B8" t="s">
        <v>80</v>
      </c>
      <c r="C8" t="s">
        <v>75</v>
      </c>
      <c r="D8" s="6">
        <f>'Besoins'!$B$2*0.0210526316</f>
        <v>0.021053</v>
      </c>
      <c r="E8" t="s">
        <v>15</v>
      </c>
    </row>
    <row r="9">
      <c r="A9">
        <v>3</v>
      </c>
      <c r="B9" t="s">
        <v>81</v>
      </c>
      <c r="C9" t="s">
        <v>75</v>
      </c>
      <c r="D9" s="6">
        <f>'Besoins'!$B$2*0.0178947368</f>
        <v>0.017895</v>
      </c>
      <c r="E9" t="s">
        <v>3</v>
      </c>
    </row>
    <row r="10">
      <c r="A10">
        <v>2</v>
      </c>
      <c r="B10" t="s">
        <v>82</v>
      </c>
      <c r="C10" t="s">
        <v>75</v>
      </c>
      <c r="D10" s="6">
        <f>'Besoins'!$B$2*0.08</f>
        <v>0.08</v>
      </c>
      <c r="E10" t="s">
        <v>15</v>
      </c>
    </row>
    <row r="11">
      <c r="A11">
        <v>2</v>
      </c>
      <c r="B11" t="s">
        <v>83</v>
      </c>
      <c r="C11" t="s">
        <v>75</v>
      </c>
      <c r="D11" s="6">
        <f>'Besoins'!$B$2*0.08</f>
        <v>0.08</v>
      </c>
      <c r="E11" t="s">
        <v>3</v>
      </c>
    </row>
    <row r="12">
      <c r="A12">
        <v>1</v>
      </c>
      <c r="B12" t="s">
        <v>84</v>
      </c>
      <c r="C12" t="s">
        <v>75</v>
      </c>
      <c r="D12" s="6">
        <f>'Besoins'!$B$2*0.011</f>
        <v>0.011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2">
        <f>"FER-PAINBLANC · BOU.PAINS_CLASS · référence : "&amp;Besoins!B3&amp;" "&amp;Besoins!C3&amp;" · multiplicateur réglable sur la feuille ""Besoins"""</f>
        <v>FER-PAINBLANC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86</v>
      </c>
      <c r="B4"/>
      <c r="C4"/>
      <c r="D4"/>
    </row>
    <row r="5">
      <c r="A5" t="s" s="14">
        <v>87</v>
      </c>
      <c r="B5" t="str" s="11">
        <f>"[FRASER] "&amp;Procedure!D2</f>
        <v>[FRASER] Fraser farine (500g) et eau (320g) 3 min, puis autolyser.</v>
      </c>
      <c r="C5"/>
      <c r="D5"/>
    </row>
    <row r="6">
      <c r="A6"/>
      <c r="B6" t="s">
        <v>88</v>
      </c>
      <c r="C6" s="6">
        <f>'Besoins'!$B$2*0.5</f>
        <v>0.5</v>
      </c>
      <c r="D6" t="s">
        <v>3</v>
      </c>
    </row>
    <row r="7">
      <c r="A7"/>
      <c r="B7" t="s">
        <v>89</v>
      </c>
      <c r="C7" s="6">
        <f>'Besoins'!$B$2*0.32</f>
        <v>0.32</v>
      </c>
      <c r="D7" t="s">
        <v>15</v>
      </c>
    </row>
    <row r="8">
      <c r="A8" t="s" s="14">
        <v>90</v>
      </c>
      <c r="B8" t="str" s="11">
        <f>"[INCORPORER] "&amp;Procedure!D3</f>
        <v>[INCORPORER] Ajouter le levain (200g) en deux fois et le sel (11g), pétrir 8 min lent + 2 min moyen.</v>
      </c>
      <c r="C8"/>
      <c r="D8"/>
    </row>
    <row r="9">
      <c r="A9"/>
      <c r="B9" t="s">
        <v>91</v>
      </c>
      <c r="C9" s="6">
        <f>'Besoins'!$B$2*0.2</f>
        <v>0.2</v>
      </c>
      <c r="D9" t="s">
        <v>3</v>
      </c>
    </row>
    <row r="10">
      <c r="A10"/>
      <c r="B10" t="str">
        <f>Besoins!B10</f>
        <v>Sel fin de cuisine</v>
      </c>
      <c r="C10" s="6">
        <f>Besoins!E10</f>
        <v>0.011</v>
      </c>
      <c r="D10" t="str">
        <f>Besoins!F10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92</v>
      </c>
      <c r="B12" t="str" s="11">
        <f>"[POINTER] "&amp;Procedure!D4</f>
        <v>[POINTER] Pointer avec 3 rabats successifs espacés de 20 min, puis pointage final.</v>
      </c>
      <c r="C12"/>
      <c r="D12"/>
    </row>
    <row r="13">
      <c r="A13" t="s" s="14">
        <v>93</v>
      </c>
      <c r="B13" t="str" s="11">
        <f>"[DIVISER] "&amp;Procedure!D5</f>
        <v>[DIVISER] Diviser en 2 pâtons de 500g, replier les 4 côtés vers le centre, bouler légèrement, détendre.</v>
      </c>
      <c r="C13"/>
      <c r="D13"/>
    </row>
    <row r="14">
      <c r="A14" t="s" s="14">
        <v>94</v>
      </c>
      <c r="B14" t="str" s="11">
        <f>"[DÉGAZER] "&amp;Procedure!D6</f>
        <v>[DÉGAZER] Dégazer, remodeler, soudure vers le haut, apprêt, grigner en polka. Enfourner puis sécher porte ouverte.</v>
      </c>
      <c r="C14"/>
      <c r="D14"/>
    </row>
    <row r="15">
      <c r="A15"/>
      <c r="B15" t="str" s="15">
        <f>"ℹ "&amp;Procedure!E6</f>
        <v>ℹ</v>
      </c>
      <c r="C15"/>
      <c r="D15"/>
    </row>
    <row r="16">
      <c r="A16"/>
      <c r="B16"/>
      <c r="C16"/>
      <c r="D16"/>
    </row>
    <row r="17">
      <c r="A17" t="s" s="13">
        <v>95</v>
      </c>
      <c r="B17"/>
      <c r="C17"/>
      <c r="D17"/>
    </row>
    <row r="18">
      <c r="A18" t="s" s="14">
        <v>87</v>
      </c>
      <c r="B18" t="str" s="11">
        <f>"[VERSER] "&amp;Procedure!D7</f>
        <v>[VERSER] Verser l'eau (120g) à 45°C dans le bocal du levain, délayer légèrement à la maryse.</v>
      </c>
      <c r="C18"/>
      <c r="D18"/>
    </row>
    <row r="19">
      <c r="A19"/>
      <c r="B19" t="s">
        <v>89</v>
      </c>
      <c r="C19" s="6">
        <f>'Besoins'!$B$2*0.08</f>
        <v>0.08</v>
      </c>
      <c r="D19" t="s">
        <v>15</v>
      </c>
    </row>
    <row r="20">
      <c r="A20"/>
      <c r="B20" t="str" s="15">
        <f>"ℹ "&amp;Procedure!E7</f>
        <v>ℹ</v>
      </c>
      <c r="C20"/>
      <c r="D20"/>
    </row>
    <row r="21">
      <c r="A21" t="s" s="14">
        <v>90</v>
      </c>
      <c r="B21" t="str" s="11">
        <f>"[VERSER] "&amp;Procedure!D8</f>
        <v>[VERSER] Verser le levain tout point (60g) dans un saladier, fouetter jusqu'à petites bulles.</v>
      </c>
      <c r="C21"/>
      <c r="D21"/>
    </row>
    <row r="22">
      <c r="A22"/>
      <c r="B22" t="s">
        <v>96</v>
      </c>
      <c r="C22" s="6">
        <f>'Besoins'!$B$2*0.04</f>
        <v>0.04</v>
      </c>
      <c r="D22" t="s">
        <v>3</v>
      </c>
    </row>
    <row r="23">
      <c r="A23" t="s" s="14">
        <v>92</v>
      </c>
      <c r="B23" t="str" s="11">
        <f>"[INCORPORER] "&amp;Procedure!D9</f>
        <v>[INCORPORER] Ajouter la farine de tradition T65 (120g), mélanger au fouet.</v>
      </c>
      <c r="C23"/>
      <c r="D23"/>
    </row>
    <row r="24">
      <c r="A24"/>
      <c r="B24" t="s">
        <v>88</v>
      </c>
      <c r="C24" s="6">
        <f>'Besoins'!$B$2*0.08</f>
        <v>0.08</v>
      </c>
      <c r="D24" t="s">
        <v>3</v>
      </c>
    </row>
    <row r="25">
      <c r="A25" t="s" s="14">
        <v>93</v>
      </c>
      <c r="B25" t="str" s="11">
        <f>"[VERSER] "&amp;Procedure!D10</f>
        <v>[VERSER] Verser dans un bocal propre, réserver au chaud jusqu'à tripler de volume, grosses bulles, début de crevasses.</v>
      </c>
      <c r="C25"/>
      <c r="D25"/>
    </row>
    <row r="26">
      <c r="A26"/>
      <c r="B26" t="str" s="15">
        <f>"ℹ "&amp;Procedure!E10</f>
        <v>ℹ</v>
      </c>
      <c r="C26"/>
      <c r="D26"/>
    </row>
    <row r="27">
      <c r="A27"/>
      <c r="B27"/>
      <c r="C27"/>
      <c r="D27"/>
    </row>
    <row r="28">
      <c r="A28" t="s" s="13">
        <v>97</v>
      </c>
      <c r="B28"/>
      <c r="C28"/>
      <c r="D28"/>
    </row>
    <row r="29">
      <c r="A29" t="s" s="14">
        <v>87</v>
      </c>
      <c r="B29" t="str" s="11">
        <f>"[VERSER] "&amp;Procedure!D11</f>
        <v>[VERSER] Dans un saladier, verser le miel (5g) et l'eau (100g) à 45°C, mélanger pour dissoudre.</v>
      </c>
      <c r="C29"/>
      <c r="D29"/>
    </row>
    <row r="30">
      <c r="A30"/>
      <c r="B30" t="str">
        <f>Besoins!B11</f>
        <v>Miel toutes fleurs vrac</v>
      </c>
      <c r="C30" s="6">
        <f>Besoins!E11</f>
        <v>0.001053</v>
      </c>
      <c r="D30" t="str">
        <f>Besoins!F11</f>
        <v>kg</v>
      </c>
    </row>
    <row r="31">
      <c r="A31"/>
      <c r="B31" t="s">
        <v>89</v>
      </c>
      <c r="C31" s="6">
        <f>'Besoins'!$B$2*0.0210526316</f>
        <v>0.021053</v>
      </c>
      <c r="D31" t="s">
        <v>15</v>
      </c>
    </row>
    <row r="32">
      <c r="A32"/>
      <c r="B32" t="str" s="15">
        <f>"ℹ "&amp;Procedure!E11</f>
        <v>ℹ</v>
      </c>
      <c r="C32"/>
      <c r="D32"/>
    </row>
    <row r="33">
      <c r="A33" t="s" s="14">
        <v>90</v>
      </c>
      <c r="B33" t="str" s="11">
        <f>"[INCORPORER] "&amp;Procedure!D12</f>
        <v>[INCORPORER] Incorporer la farine de seigle (85g) au fouet.</v>
      </c>
      <c r="C33"/>
      <c r="D33"/>
    </row>
    <row r="34">
      <c r="A34"/>
      <c r="B34" t="str">
        <f>Besoins!B8</f>
        <v>Farine de seigle T130</v>
      </c>
      <c r="C34" s="6">
        <f>Besoins!E8</f>
        <v>0.017895</v>
      </c>
      <c r="D34" t="str">
        <f>Besoins!F8</f>
        <v>kg</v>
      </c>
    </row>
    <row r="35">
      <c r="A35" t="s" s="14">
        <v>92</v>
      </c>
      <c r="B35" t="str" s="11">
        <f>"[METTRE] "&amp;Procedure!D13</f>
        <v>[METTRE] Mettre dans un bocal propre, réserver au chaud jusqu'à odeur marquée et grosses bulles, texture façon mousse au chocolat.</v>
      </c>
      <c r="C35"/>
      <c r="D35"/>
    </row>
    <row r="36">
      <c r="A36"/>
      <c r="B36" t="str" s="15">
        <f>"ℹ "&amp;Procedure!E13</f>
        <v>ℹ</v>
      </c>
      <c r="C36"/>
      <c r="D36"/>
    </row>
    <row r="37">
      <c r="A37"/>
      <c r="B37"/>
      <c r="C37"/>
      <c r="D37"/>
    </row>
    <row r="38">
      <c r="A38" t="s" s="16">
        <v>98</v>
      </c>
      <c r="B38"/>
      <c r="C38"/>
      <c r="D38"/>
    </row>
  </sheetData>
  <sheetProtection sheet="1"/>
  <mergeCells count="24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A17:D17"/>
    <mergeCell ref="B18:D18"/>
    <mergeCell ref="B20:D20"/>
    <mergeCell ref="B21:D21"/>
    <mergeCell ref="B23:D23"/>
    <mergeCell ref="B25:D25"/>
    <mergeCell ref="B26:D26"/>
    <mergeCell ref="A28:D28"/>
    <mergeCell ref="B29:D29"/>
    <mergeCell ref="B32:D32"/>
    <mergeCell ref="B33:D33"/>
    <mergeCell ref="B35:D35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2026-08-01T00:41:52Z</dcterms:created>
  <dc:title>Pain blanc sur levain liquide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2026-08-01T00:41:52Z</dcterms:modified>
  <cp:revision>1</cp:revision>
</cp:coreProperties>
</file>