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<sst xmlns="http://schemas.openxmlformats.org/spreadsheetml/2006/main" count="107" uniqueCount="107">
  <si>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</si>
  <si>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</si>
  <si>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</si>
  <si>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</si>
  <si>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</si>
  <si>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</si>
  <si>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</si>
  <si>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</si>
  <si>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</si>
  <si>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</si>
  <si>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</si>
  <si>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</si>
  <si>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</si>
  <si>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</si>
  <si>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</si>
  <si>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</si>
  <si>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</si>
  <si>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</si>
  <si>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</si>
  <si>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</si>
  <si>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</si>
  <si>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</si>
  <si>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</si>
  <si>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</si>
  <si>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</si>
  <si>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</si>
  <si>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</si>
  <si>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</si>
  <si>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</si>
  <si>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</si>
  <si>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</si>
  <si>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</si>
  <si>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</si>
  <si>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</si>
  <si>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</si>
  <si>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</si>
  <si>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</si>
  <si>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</si>
  <si>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</si>
  <si>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</si>
  <si>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complet (Ferrandi)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</si>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</sst>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0.390526</v>
      </c>
      <c r="E7" s="6">
        <f>D7*$B$2</f>
        <v>0.390526</v>
      </c>
      <c r="F7" t="s">
        <v>15</v>
      </c>
      <c r="G7" s="8">
        <f>E7*0.0043000035</f>
        <v>0.001679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E9*0.9</f>
        <v>0.45</v>
      </c>
    </row>
    <row r="10">
      <c r="A10" t="s">
        <v>22</v>
      </c>
      <c r="B10" t="s">
        <v>23</v>
      </c>
      <c r="C10" t="s">
        <v>21</v>
      </c>
      <c r="D10" s="4">
        <v>0.04</v>
      </c>
      <c r="E10" s="6">
        <f>D10*$B$2</f>
        <v>0.04</v>
      </c>
      <c r="F10" t="s">
        <v>3</v>
      </c>
      <c r="G10" s="8">
        <f>E10*0.82</f>
        <v>0.0328</v>
      </c>
    </row>
    <row r="11">
      <c r="A11" t="s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27</v>
      </c>
      <c r="B12" t="s">
        <v>28</v>
      </c>
      <c r="C12" t="s">
        <v>29</v>
      </c>
      <c r="D12" s="4">
        <v>0.013</v>
      </c>
      <c r="E12" s="6">
        <f>D12*$B$2</f>
        <v>0.013</v>
      </c>
      <c r="F12" t="s">
        <v>3</v>
      </c>
      <c r="G12" s="8">
        <f>E12*0.35</f>
        <v>0.00455</v>
      </c>
    </row>
    <row r="13">
      <c r="A13" t="s">
        <v>30</v>
      </c>
      <c r="B13" t="s">
        <v>31</v>
      </c>
      <c r="C13" t="s">
        <v>32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/>
      <c r="D3" t="s" s="11">
        <v>44</v>
      </c>
      <c r="E3" t="s" s="11"/>
      <c r="F3" t="s">
        <v>45</v>
      </c>
    </row>
    <row r="4">
      <c r="A4" t="s">
        <v>40</v>
      </c>
      <c r="B4">
        <v>3</v>
      </c>
      <c r="C4" t="s">
        <v>46</v>
      </c>
      <c r="D4" t="s" s="11">
        <v>47</v>
      </c>
      <c r="E4" t="s" s="11">
        <v>48</v>
      </c>
      <c r="F4" t="s">
        <v>49</v>
      </c>
    </row>
    <row r="5">
      <c r="A5" t="s">
        <v>40</v>
      </c>
      <c r="B5">
        <v>4</v>
      </c>
      <c r="C5" t="s">
        <v>50</v>
      </c>
      <c r="D5" t="s" s="11">
        <v>51</v>
      </c>
      <c r="E5" t="s" s="11"/>
      <c r="F5" t="s">
        <v>52</v>
      </c>
    </row>
    <row r="6">
      <c r="A6" t="s">
        <v>40</v>
      </c>
      <c r="B6">
        <v>5</v>
      </c>
      <c r="C6" t="s">
        <v>53</v>
      </c>
      <c r="D6" t="s" s="11">
        <v>54</v>
      </c>
      <c r="E6" t="s" s="11"/>
      <c r="F6"/>
    </row>
    <row r="7">
      <c r="A7" t="s">
        <v>40</v>
      </c>
      <c r="B7">
        <v>6</v>
      </c>
      <c r="C7" t="s">
        <v>55</v>
      </c>
      <c r="D7" t="s" s="11">
        <v>56</v>
      </c>
      <c r="E7" t="s" s="11">
        <v>57</v>
      </c>
      <c r="F7" t="s">
        <v>58</v>
      </c>
    </row>
    <row r="8">
      <c r="A8" t="s">
        <v>59</v>
      </c>
      <c r="B8">
        <v>1</v>
      </c>
      <c r="C8" t="s">
        <v>60</v>
      </c>
      <c r="D8" t="s" s="11">
        <v>61</v>
      </c>
      <c r="E8" t="s" s="11">
        <v>62</v>
      </c>
      <c r="F8" t="s">
        <v>63</v>
      </c>
    </row>
    <row r="9">
      <c r="A9" t="s">
        <v>59</v>
      </c>
      <c r="B9">
        <v>2</v>
      </c>
      <c r="C9" t="s">
        <v>60</v>
      </c>
      <c r="D9" t="s" s="11">
        <v>64</v>
      </c>
      <c r="E9" t="s" s="11"/>
      <c r="F9"/>
    </row>
    <row r="10">
      <c r="A10" t="s">
        <v>59</v>
      </c>
      <c r="B10">
        <v>3</v>
      </c>
      <c r="C10" t="s">
        <v>46</v>
      </c>
      <c r="D10" t="s" s="11">
        <v>65</v>
      </c>
      <c r="E10" t="s" s="11"/>
      <c r="F10"/>
    </row>
    <row r="11">
      <c r="A11" t="s">
        <v>59</v>
      </c>
      <c r="B11">
        <v>4</v>
      </c>
      <c r="C11" t="s">
        <v>60</v>
      </c>
      <c r="D11" t="s" s="11">
        <v>66</v>
      </c>
      <c r="E11" t="s" s="11">
        <v>67</v>
      </c>
      <c r="F11" t="s">
        <v>68</v>
      </c>
    </row>
    <row r="12">
      <c r="A12" t="s">
        <v>69</v>
      </c>
      <c r="B12">
        <v>1</v>
      </c>
      <c r="C12" t="s">
        <v>60</v>
      </c>
      <c r="D12" t="s" s="11">
        <v>70</v>
      </c>
      <c r="E12" t="s" s="11">
        <v>62</v>
      </c>
      <c r="F12" t="s">
        <v>63</v>
      </c>
    </row>
    <row r="13">
      <c r="A13" t="s">
        <v>69</v>
      </c>
      <c r="B13">
        <v>2</v>
      </c>
      <c r="C13" t="s">
        <v>46</v>
      </c>
      <c r="D13" t="s" s="11">
        <v>71</v>
      </c>
      <c r="E13" t="s" s="11"/>
      <c r="F13"/>
    </row>
    <row r="14">
      <c r="A14" t="s">
        <v>69</v>
      </c>
      <c r="B14">
        <v>3</v>
      </c>
      <c r="C14" t="s">
        <v>72</v>
      </c>
      <c r="D14" t="s" s="11">
        <v>73</v>
      </c>
      <c r="E14" t="s" s="11">
        <v>74</v>
      </c>
      <c r="F14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40</v>
      </c>
      <c r="C2" t="s">
        <v>80</v>
      </c>
      <c r="D2" s="6">
        <f>'Besoins'!$B$2*0.96</f>
        <v>0.96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'Besoins'!$B$2*0.5</f>
        <v>0.5</v>
      </c>
      <c r="E3" t="s">
        <v>3</v>
      </c>
    </row>
    <row r="4">
      <c r="A4">
        <v>1</v>
      </c>
      <c r="B4" t="s">
        <v>83</v>
      </c>
      <c r="C4" t="s">
        <v>82</v>
      </c>
      <c r="D4" s="6">
        <f>'Besoins'!$B$2*0.34</f>
        <v>0.34</v>
      </c>
      <c r="E4" t="s">
        <v>15</v>
      </c>
    </row>
    <row r="5">
      <c r="A5">
        <v>1</v>
      </c>
      <c r="B5" t="s">
        <v>84</v>
      </c>
      <c r="C5" t="s">
        <v>82</v>
      </c>
      <c r="D5" s="6">
        <f>'Besoins'!$B$2*0.013</f>
        <v>0.013</v>
      </c>
      <c r="E5" t="s">
        <v>3</v>
      </c>
    </row>
    <row r="6">
      <c r="A6">
        <v>1</v>
      </c>
      <c r="B6" t="s">
        <v>85</v>
      </c>
      <c r="C6" t="s">
        <v>82</v>
      </c>
      <c r="D6" s="6">
        <f>'Besoins'!$B$2*0.005</f>
        <v>0.005</v>
      </c>
      <c r="E6" t="s">
        <v>3</v>
      </c>
    </row>
    <row r="7">
      <c r="A7">
        <v>1</v>
      </c>
      <c r="B7" t="s">
        <v>86</v>
      </c>
      <c r="C7" t="s">
        <v>80</v>
      </c>
      <c r="D7" s="6">
        <f>'Besoins'!$B$2*0.1</f>
        <v>0.1</v>
      </c>
      <c r="E7" t="s">
        <v>3</v>
      </c>
    </row>
    <row r="8">
      <c r="A8">
        <v>2</v>
      </c>
      <c r="B8" t="s">
        <v>87</v>
      </c>
      <c r="C8" t="s">
        <v>80</v>
      </c>
      <c r="D8" s="6">
        <f>'Besoins'!$B$2*0.02</f>
        <v>0.02</v>
      </c>
      <c r="E8" t="s">
        <v>3</v>
      </c>
    </row>
    <row r="9">
      <c r="A9">
        <v>3</v>
      </c>
      <c r="B9" t="s">
        <v>88</v>
      </c>
      <c r="C9" t="s">
        <v>82</v>
      </c>
      <c r="D9" s="6">
        <f>'Besoins'!$B$2*0.0005263158</f>
        <v>0.000526</v>
      </c>
      <c r="E9" t="s">
        <v>3</v>
      </c>
    </row>
    <row r="10">
      <c r="A10">
        <v>3</v>
      </c>
      <c r="B10" t="s">
        <v>89</v>
      </c>
      <c r="C10" t="s">
        <v>82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90</v>
      </c>
      <c r="C11" t="s">
        <v>82</v>
      </c>
      <c r="D11" s="6">
        <f>'Besoins'!$B$2*0.0089473684</f>
        <v>0.008947</v>
      </c>
      <c r="E11" t="s">
        <v>3</v>
      </c>
    </row>
    <row r="12">
      <c r="A12">
        <v>2</v>
      </c>
      <c r="B12" t="s">
        <v>91</v>
      </c>
      <c r="C12" t="s">
        <v>82</v>
      </c>
      <c r="D12" s="6">
        <f>'Besoins'!$B$2*0.04</f>
        <v>0.04</v>
      </c>
      <c r="E12" t="s">
        <v>15</v>
      </c>
    </row>
    <row r="13">
      <c r="A13">
        <v>2</v>
      </c>
      <c r="B13" t="s">
        <v>92</v>
      </c>
      <c r="C13" t="s">
        <v>82</v>
      </c>
      <c r="D13" s="6">
        <f>'Besoins'!$B$2*0.04</f>
        <v>0.04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2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94</v>
      </c>
      <c r="B4"/>
      <c r="C4"/>
      <c r="D4"/>
    </row>
    <row r="5">
      <c r="A5" t="s" s="14">
        <v>95</v>
      </c>
      <c r="B5" t="str" s="11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6">
        <f>Besoins!E9</f>
        <v>0.5</v>
      </c>
      <c r="D6" t="str">
        <f>Besoins!F9</f>
        <v>kg</v>
      </c>
    </row>
    <row r="7">
      <c r="A7"/>
      <c r="B7" t="s">
        <v>96</v>
      </c>
      <c r="C7" s="6">
        <f>'Besoins'!$B$2*0.34</f>
        <v>0.34</v>
      </c>
      <c r="D7" t="s">
        <v>15</v>
      </c>
    </row>
    <row r="8">
      <c r="A8"/>
      <c r="B8" t="s">
        <v>97</v>
      </c>
      <c r="C8" s="6">
        <f>'Besoins'!$B$2*0.1</f>
        <v>0.1</v>
      </c>
      <c r="D8" t="s">
        <v>3</v>
      </c>
    </row>
    <row r="9">
      <c r="A9" t="s" s="14">
        <v>98</v>
      </c>
      <c r="B9" t="str" s="11">
        <f>Procedure!D3</f>
        <v>Autolyser.</v>
      </c>
      <c r="C9"/>
      <c r="D9"/>
    </row>
    <row r="10">
      <c r="A10" t="s" s="14">
        <v>99</v>
      </c>
      <c r="B10" t="str" s="11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6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6">
        <f>Besoins!E11</f>
        <v>0.005</v>
      </c>
      <c r="D12" t="str">
        <f>Besoins!F11</f>
        <v>kg</v>
      </c>
    </row>
    <row r="13">
      <c r="A13"/>
      <c r="B13" t="str" s="15">
        <f>"ℹ "&amp;Procedure!E4</f>
        <v>ℹ</v>
      </c>
      <c r="C13"/>
      <c r="D13"/>
    </row>
    <row r="14">
      <c r="A14" t="s" s="14">
        <v>100</v>
      </c>
      <c r="B14" t="str" s="11">
        <f>"[POINTER] "&amp;Procedure!D5</f>
        <v>[POINTER] Pointer 30 min, rabat, diviser en 3 pâtons de 320g, détendre au réfrigérateur.</v>
      </c>
      <c r="C14"/>
      <c r="D14"/>
    </row>
    <row r="15">
      <c r="A15" t="s" s="14">
        <v>101</v>
      </c>
      <c r="B15" t="str" s="11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6">
        <f>Besoins!E9</f>
        <v>0.5</v>
      </c>
      <c r="D16" t="str">
        <f>Besoins!F9</f>
        <v>kg</v>
      </c>
    </row>
    <row r="17">
      <c r="A17" t="s" s="14">
        <v>102</v>
      </c>
      <c r="B17" t="str" s="11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103</v>
      </c>
      <c r="B20"/>
      <c r="C20"/>
      <c r="D20"/>
    </row>
    <row r="21">
      <c r="A21" t="s" s="14">
        <v>95</v>
      </c>
      <c r="B21" t="str" s="11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96</v>
      </c>
      <c r="C22" s="6">
        <f>'Besoins'!$B$2*0.04</f>
        <v>0.04</v>
      </c>
      <c r="D22" t="s">
        <v>15</v>
      </c>
    </row>
    <row r="23">
      <c r="A23"/>
      <c r="B23" t="str" s="15">
        <f>"ℹ "&amp;Procedure!E8</f>
        <v>ℹ</v>
      </c>
      <c r="C23"/>
      <c r="D23"/>
    </row>
    <row r="24">
      <c r="A24" t="s" s="14">
        <v>98</v>
      </c>
      <c r="B24" t="str" s="11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104</v>
      </c>
      <c r="C25" s="6">
        <f>'Besoins'!$B$2*0.02</f>
        <v>0.02</v>
      </c>
      <c r="D25" t="s">
        <v>3</v>
      </c>
    </row>
    <row r="26">
      <c r="A26" t="s" s="14">
        <v>99</v>
      </c>
      <c r="B26" t="str" s="11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6">
        <f>Besoins!E10</f>
        <v>0.04</v>
      </c>
      <c r="D27" t="str">
        <f>Besoins!F10</f>
        <v>kg</v>
      </c>
    </row>
    <row r="28">
      <c r="A28" t="s" s="14">
        <v>100</v>
      </c>
      <c r="B28" t="str" s="11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5">
        <f>"ℹ "&amp;Procedure!E11</f>
        <v>ℹ</v>
      </c>
      <c r="C29"/>
      <c r="D29"/>
    </row>
    <row r="30">
      <c r="A30"/>
      <c r="B30"/>
      <c r="C30"/>
      <c r="D30"/>
    </row>
    <row r="31">
      <c r="A31" t="s" s="13">
        <v>105</v>
      </c>
      <c r="B31"/>
      <c r="C31"/>
      <c r="D31"/>
    </row>
    <row r="32">
      <c r="A32" t="s" s="14">
        <v>95</v>
      </c>
      <c r="B32" t="str" s="11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6">
        <f>Besoins!E13</f>
        <v>0.000526</v>
      </c>
      <c r="D33" t="str">
        <f>Besoins!F13</f>
        <v>kg</v>
      </c>
    </row>
    <row r="34">
      <c r="A34"/>
      <c r="B34" t="s">
        <v>96</v>
      </c>
      <c r="C34" s="6">
        <f>'Besoins'!$B$2*0.0105263158</f>
        <v>0.010526</v>
      </c>
      <c r="D34" t="s">
        <v>15</v>
      </c>
    </row>
    <row r="35">
      <c r="A35"/>
      <c r="B35" t="str" s="15">
        <f>"ℹ "&amp;Procedure!E12</f>
        <v>ℹ</v>
      </c>
      <c r="C35"/>
      <c r="D35"/>
    </row>
    <row r="36">
      <c r="A36" t="s" s="14">
        <v>98</v>
      </c>
      <c r="B36" t="str" s="11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0.008947</v>
      </c>
      <c r="D37" t="str">
        <f>Besoins!F8</f>
        <v>kg</v>
      </c>
    </row>
    <row r="38">
      <c r="A38" t="s" s="14">
        <v>99</v>
      </c>
      <c r="B38" t="str" s="11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"&amp;Procedure!E14</f>
        <v>ℹ</v>
      </c>
      <c r="C39"/>
      <c r="D39"/>
    </row>
    <row r="40">
      <c r="A40"/>
      <c r="B40"/>
      <c r="C40"/>
      <c r="D40"/>
    </row>
    <row r="41">
      <c r="A41" t="s" s="16">
        <v>106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