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<sst xmlns="http://schemas.openxmlformats.org/spreadsheetml/2006/main" count="119" uniqueCount="119">
  <si>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</si>
  <si>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</si>
  <si>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</si>
  <si>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</si>
  <si>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</si>
  <si>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</si>
  <si>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</si>
  <si>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</si>
  <si>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</si>
  <si>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</si>
  <si>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</si>
  <si>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</si>
  <si>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00000011</t>
  </si>
  <si>
    <t>CHOCOLAT 835</t>
  </si>
  <si>
    <t>Chocolat Mat. prem.</t>
  </si>
  <si>
    <t>kg</t>
  </si>
  <si>
    <t>00000002</t>
  </si>
  <si>
    <t>FARINE (FLEUR DE FROMENT)</t>
  </si>
  <si>
    <t>Eléments divers</t>
  </si>
  <si>
    <t>00000006</t>
  </si>
  <si>
    <t>FECULE</t>
  </si>
  <si>
    <t>00000048</t>
  </si>
  <si>
    <t>BEURRE</t>
  </si>
  <si>
    <t>Produits frais</t>
  </si>
  <si>
    <t>00000060</t>
  </si>
  <si>
    <t>ORANGE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</si>
  <si>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</si>
  <si>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</si>
  <si>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</si>
  <si>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</si>
  <si>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</si>
  <si>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</si>
  <si>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</si>
  <si>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00000012</t>
  </si>
  <si>
    <t>CACAO</t>
  </si>
  <si>
    <t>Chocolats et cacao</t>
  </si>
  <si>
    <t>00000051</t>
  </si>
  <si>
    <t>LAIT</t>
  </si>
  <si>
    <t>00000092</t>
  </si>
  <si>
    <t>papier silicone</t>
  </si>
  <si>
    <t>Petit matériel hôtellier</t>
  </si>
  <si>
    <t>00000032</t>
  </si>
  <si>
    <t>MIEL LIQUIDE (MELI)</t>
  </si>
  <si>
    <t>Sucres Mat. prem.</t>
  </si>
  <si>
    <t>00000004</t>
  </si>
  <si>
    <t>SUCRE (S0)</t>
  </si>
  <si>
    <t>00000003</t>
  </si>
  <si>
    <t>SUCRE (S2)</t>
  </si>
  <si>
    <t>Total</t>
  </si>
  <si>
    <t>Recette</t>
  </si>
  <si>
    <t>#</t>
  </si>
  <si>
    <t>Verbe</t>
  </si>
  <si>
    <t>Étape</t>
  </si>
  <si>
    <t>Précision technique</t>
  </si>
  <si>
    <t>Durée</t>
  </si>
  <si>
    <t>GATEAU AU   CHOCOLAT  (PORTION)</t>
  </si>
  <si>
    <t>GATEAU AU   CHOCOLAT  (40*60 CM)</t>
  </si>
  <si>
    <t>BISCUIT AU CHOCOLAT (FEUILLES)</t>
  </si>
  <si>
    <t>BISCUIT AU CHOCOLAT</t>
  </si>
  <si>
    <t>COULIS D'ORANGE (B)</t>
  </si>
  <si>
    <t>EXTRAIT D'ORANGE</t>
  </si>
  <si>
    <t>ORANGE (P)</t>
  </si>
  <si>
    <t>CRÈME AU CHOCOLAT I</t>
  </si>
  <si>
    <t>MERINGUE FRAICHE</t>
  </si>
  <si>
    <t>MONTER</t>
  </si>
  <si>
    <t>14 blancs d'œufs en neige</t>
  </si>
  <si>
    <t>Au batteur vitesse moyenne puis rapide</t>
  </si>
  <si>
    <t>COUCHER</t>
  </si>
  <si>
    <t>À la poche selon la forme souhaitée</t>
  </si>
  <si>
    <t>Douille lisse n°10 ou cannelée</t>
  </si>
  <si>
    <t>SÉCHER</t>
  </si>
  <si>
    <t>Au four 90°C porte légèrement entrouverte</t>
  </si>
  <si>
    <t>1h30 à 2h selon épaisseur — la meringue doit sonner creux</t>
  </si>
  <si>
    <t>GANACHE</t>
  </si>
  <si>
    <t>Niveau</t>
  </si>
  <si>
    <t>Composant</t>
  </si>
  <si>
    <t>Type</t>
  </si>
  <si>
    <t>Quantité (× multiplicateur, voir feuille Besoins)</t>
  </si>
  <si>
    <t>recette</t>
  </si>
  <si>
    <t xml:space="preserve">    ↳ GATEAU AU   CHOCOLAT  (40*60 CM)</t>
  </si>
  <si>
    <t xml:space="preserve">        ↳ BISCUIT AU CHOCOLAT (FEUILLES)</t>
  </si>
  <si>
    <t xml:space="preserve">            ↳ BISCUIT AU CHOCOLAT</t>
  </si>
  <si>
    <t xml:space="preserve">                ↳ OEUF (P) (conv.)</t>
  </si>
  <si>
    <t>conversion</t>
  </si>
  <si>
    <t xml:space="preserve">                ↳ SUCRE (S2)</t>
  </si>
  <si>
    <t>matiere</t>
  </si>
  <si>
    <t xml:space="preserve">                ↳ FARINE (FLEUR DE FROMENT)</t>
  </si>
  <si>
    <t xml:space="preserve">                ↳ FECULE</t>
  </si>
  <si>
    <t xml:space="preserve">                ↳ CACAO</t>
  </si>
  <si>
    <t xml:space="preserve">            ↳ papier silicone</t>
  </si>
  <si>
    <t xml:space="preserve">        ↳ COULIS D'ORANGE (B)</t>
  </si>
  <si>
    <t xml:space="preserve">            ↳ EXTRAIT D'ORANGE</t>
  </si>
  <si>
    <t xml:space="preserve">                ↳ ORANGE (P)</t>
  </si>
  <si>
    <t xml:space="preserve">                ↳ SUCRE (S0)</t>
  </si>
  <si>
    <t xml:space="preserve">                    ↳ ORANGE</t>
  </si>
  <si>
    <t xml:space="preserve">            ↳ EAU</t>
  </si>
  <si>
    <t xml:space="preserve">        ↳ CRÈME AU CHOCOLAT I</t>
  </si>
  <si>
    <t xml:space="preserve">            ↳ BEURRE</t>
  </si>
  <si>
    <t xml:space="preserve">            ↳ CHOCOLAT 835</t>
  </si>
  <si>
    <t xml:space="preserve">            ↳ MERINGUE FRAICHE</t>
  </si>
  <si>
    <t xml:space="preserve">                ↳ BLANC D'OEUF (P) (conv.)</t>
  </si>
  <si>
    <t xml:space="preserve">        ↳ GANACHE</t>
  </si>
  <si>
    <t xml:space="preserve">            ↳ LAIT</t>
  </si>
  <si>
    <t xml:space="preserve">            ↳ MIEL LIQUIDE (MELI)</t>
  </si>
  <si>
    <t>Fiche technique — GATEAU AU   CHOCOLAT  (PORTION)</t>
  </si>
  <si>
    <t>GATEAU AU   CHOCOLAT  (PORTION)  00000067</t>
  </si>
  <si>
    <t>↳ GATEAU AU   CHOCOLAT  (40*60 CM)  00000792</t>
  </si>
  <si>
    <t>↳ BISCUIT AU CHOCOLAT (FEUILLES)  00000063</t>
  </si>
  <si>
    <t>↳ BISCUIT AU CHOCOLAT  00000159</t>
  </si>
  <si>
    <t>↳ COULIS D'ORANGE (B)  00000391</t>
  </si>
  <si>
    <t>↳ EXTRAIT D'ORANGE  00000172</t>
  </si>
  <si>
    <t>↳ ORANGE (P)  00000173</t>
  </si>
  <si>
    <t>↳ CRÈME AU CHOCOLAT I  00000064</t>
  </si>
  <si>
    <t>↳ MERINGUE FRAICHE  00000099</t>
  </si>
  <si>
    <t>1.</t>
  </si>
  <si>
    <t>3.</t>
  </si>
  <si>
    <t>4.</t>
  </si>
  <si>
    <t>↳ GANACHE  00000066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</si>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</sst>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60</v>
      </c>
      <c r="C3" t="s" s="5">
        <v>3</v>
      </c>
      <c r="D3"/>
      <c r="E3"/>
      <c r="F3"/>
    </row>
    <row r="4">
      <c r="A4" t="s">
        <v>4</v>
      </c>
      <c r="B4" s="6">
        <f>$B$2*B3</f>
        <v>60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0.68</v>
      </c>
      <c r="E7" s="6">
        <f>D7*$B$2</f>
        <v>0.68</v>
      </c>
      <c r="F7" t="s">
        <v>15</v>
      </c>
      <c r="G7" s="9">
        <f>E7*3.1247</f>
        <v>2.124796</v>
      </c>
    </row>
    <row r="8">
      <c r="A8" t="s" s="8">
        <v>16</v>
      </c>
      <c r="B8" t="s">
        <v>17</v>
      </c>
      <c r="C8" t="s">
        <v>18</v>
      </c>
      <c r="D8" s="4">
        <v>0.27</v>
      </c>
      <c r="E8" s="6">
        <f>D8*$B$2</f>
        <v>0.27</v>
      </c>
      <c r="F8" t="s">
        <v>15</v>
      </c>
      <c r="G8" s="9">
        <f>E8*0.022064</f>
        <v>0.005957</v>
      </c>
    </row>
    <row r="9">
      <c r="A9" t="s" s="8">
        <v>19</v>
      </c>
      <c r="B9" t="s">
        <v>20</v>
      </c>
      <c r="C9" t="s">
        <v>18</v>
      </c>
      <c r="D9" s="4">
        <v>0.108</v>
      </c>
      <c r="E9" s="6">
        <f>D9*$B$2</f>
        <v>0.108</v>
      </c>
      <c r="F9" t="s">
        <v>15</v>
      </c>
      <c r="G9" s="9">
        <f>E9*0.7883</f>
        <v>0.085136</v>
      </c>
    </row>
    <row r="10">
      <c r="A10" t="s" s="8">
        <v>21</v>
      </c>
      <c r="B10" t="s">
        <v>22</v>
      </c>
      <c r="C10" t="s">
        <v>23</v>
      </c>
      <c r="D10" s="4">
        <v>1.25</v>
      </c>
      <c r="E10" s="6">
        <f>D10*$B$2</f>
        <v>1.25</v>
      </c>
      <c r="F10" t="s">
        <v>15</v>
      </c>
      <c r="G10" s="9">
        <f>E10*3.9514</f>
        <v>4.93925</v>
      </c>
    </row>
    <row r="11">
      <c r="A11" t="s" s="8">
        <v>24</v>
      </c>
      <c r="B11" t="s">
        <v>25</v>
      </c>
      <c r="C11" t="s">
        <v>23</v>
      </c>
      <c r="D11" s="4">
        <v>1.017241</v>
      </c>
      <c r="E11" s="6">
        <f>D11*$B$2</f>
        <v>1.017241</v>
      </c>
      <c r="F11" t="s">
        <v>15</v>
      </c>
      <c r="G11" s="9">
        <f>E11*0.6544644226</f>
        <v>0.665748</v>
      </c>
    </row>
    <row r="12">
      <c r="A12" t="s" s="8">
        <v>26</v>
      </c>
      <c r="B12" t="s">
        <v>27</v>
      </c>
      <c r="C12" t="s">
        <v>28</v>
      </c>
      <c r="D12" s="4">
        <v>25</v>
      </c>
      <c r="E12" s="6">
        <f>D12*$B$2</f>
        <v>25</v>
      </c>
      <c r="F12" t="s">
        <v>3</v>
      </c>
      <c r="G12" s="9">
        <f>E12*0.27</f>
        <v>6.75</v>
      </c>
    </row>
    <row r="13">
      <c r="A13" t="s" s="8">
        <v>29</v>
      </c>
      <c r="B13" t="s">
        <v>30</v>
      </c>
      <c r="C13" t="s">
        <v>31</v>
      </c>
      <c r="D13" s="4">
        <v>0.168862</v>
      </c>
      <c r="E13" s="6">
        <f>D13*$B$2</f>
        <v>0.168862</v>
      </c>
      <c r="F13" t="s">
        <v>32</v>
      </c>
      <c r="G13" s="9">
        <f>E13*0.0030000012</f>
        <v>0.000507</v>
      </c>
    </row>
    <row r="14">
      <c r="A14" t="s" s="8">
        <v>33</v>
      </c>
      <c r="B14" t="s">
        <v>34</v>
      </c>
      <c r="C14" t="s">
        <v>35</v>
      </c>
      <c r="D14" s="4">
        <v>0.072</v>
      </c>
      <c r="E14" s="6">
        <f>D14*$B$2</f>
        <v>0.072</v>
      </c>
      <c r="F14" t="s">
        <v>15</v>
      </c>
      <c r="G14" s="9">
        <f>E14*5.6396</f>
        <v>0.406051</v>
      </c>
    </row>
    <row r="15">
      <c r="A15" t="s" s="8">
        <v>36</v>
      </c>
      <c r="B15" t="s">
        <v>37</v>
      </c>
      <c r="C15" t="s">
        <v>28</v>
      </c>
      <c r="D15" s="4">
        <v>0.14</v>
      </c>
      <c r="E15" s="6">
        <f>D15*$B$2</f>
        <v>0.14</v>
      </c>
      <c r="F15" t="s">
        <v>32</v>
      </c>
      <c r="G15" s="9">
        <f>E15*0.5999</f>
        <v>0.083986</v>
      </c>
    </row>
    <row r="16">
      <c r="A16" t="s" s="8">
        <v>38</v>
      </c>
      <c r="B16" t="s">
        <v>39</v>
      </c>
      <c r="C16" t="s">
        <v>40</v>
      </c>
      <c r="D16" s="4">
        <v>3</v>
      </c>
      <c r="E16" s="6">
        <f>D16*$B$2</f>
        <v>3</v>
      </c>
      <c r="F16" t="s">
        <v>3</v>
      </c>
      <c r="G16" s="9">
        <f>E16*0.0632128</f>
        <v>0.189638</v>
      </c>
    </row>
    <row r="17">
      <c r="A17" t="s" s="8">
        <v>41</v>
      </c>
      <c r="B17" t="s">
        <v>42</v>
      </c>
      <c r="C17" t="s">
        <v>43</v>
      </c>
      <c r="D17" s="4">
        <v>0.04</v>
      </c>
      <c r="E17" s="6">
        <f>D17*$B$2</f>
        <v>0.04</v>
      </c>
      <c r="F17" t="s">
        <v>15</v>
      </c>
      <c r="G17" s="9">
        <f>E17*4.0406</f>
        <v>0.161624</v>
      </c>
    </row>
    <row r="18">
      <c r="A18" t="s" s="8">
        <v>44</v>
      </c>
      <c r="B18" t="s">
        <v>45</v>
      </c>
      <c r="C18" t="s">
        <v>43</v>
      </c>
      <c r="D18" s="4">
        <v>0.253293</v>
      </c>
      <c r="E18" s="6">
        <f>D18*$B$2</f>
        <v>0.253293</v>
      </c>
      <c r="F18" t="s">
        <v>15</v>
      </c>
      <c r="G18" s="9">
        <f>E18*1.0982004485</f>
        <v>0.278166</v>
      </c>
    </row>
    <row r="19">
      <c r="A19" t="s" s="8">
        <v>46</v>
      </c>
      <c r="B19" t="s">
        <v>47</v>
      </c>
      <c r="C19" t="s">
        <v>43</v>
      </c>
      <c r="D19" s="4">
        <v>1.206</v>
      </c>
      <c r="E19" s="6">
        <f>D19*$B$2</f>
        <v>1.206</v>
      </c>
      <c r="F19" t="s">
        <v>15</v>
      </c>
      <c r="G19" s="9">
        <f>E19*0.95</f>
        <v>1.1457</v>
      </c>
    </row>
    <row r="20">
      <c r="A20"/>
      <c r="B20"/>
      <c r="C20"/>
      <c r="D20"/>
      <c r="E20"/>
      <c r="F20" t="s" s="10">
        <v>48</v>
      </c>
      <c r="G20" s="11">
        <f>SUM(G7:G19)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49</v>
      </c>
      <c r="B1" t="s" s="7">
        <v>50</v>
      </c>
      <c r="C1" t="s" s="7">
        <v>51</v>
      </c>
      <c r="D1" t="s" s="7">
        <v>52</v>
      </c>
      <c r="E1" t="s" s="7">
        <v>53</v>
      </c>
      <c r="F1" t="s" s="7">
        <v>54</v>
      </c>
    </row>
    <row r="2">
      <c r="A2" t="s">
        <v>55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56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57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58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59</v>
      </c>
      <c r="B6"/>
      <c r="C6"/>
      <c r="D6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60</v>
      </c>
      <c r="B7"/>
      <c r="C7"/>
      <c r="D7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61</v>
      </c>
      <c r="B8"/>
      <c r="C8"/>
      <c r="D8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62</v>
      </c>
      <c r="B9"/>
      <c r="C9"/>
      <c r="D9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63</v>
      </c>
      <c r="B10">
        <v>1</v>
      </c>
      <c r="C10" t="s">
        <v>64</v>
      </c>
      <c r="D10" t="s" s="12">
        <v>65</v>
      </c>
      <c r="E10" t="s" s="12">
        <v>66</v>
      </c>
      <c r="F10"/>
    </row>
    <row r="11">
      <c r="A11" t="s">
        <v>63</v>
      </c>
      <c r="B11">
        <v>3</v>
      </c>
      <c r="C11" t="s">
        <v>67</v>
      </c>
      <c r="D11" t="s" s="12">
        <v>68</v>
      </c>
      <c r="E11" t="s" s="12">
        <v>69</v>
      </c>
      <c r="F11"/>
    </row>
    <row r="12">
      <c r="A12" t="s">
        <v>63</v>
      </c>
      <c r="B12">
        <v>4</v>
      </c>
      <c r="C12" t="s">
        <v>70</v>
      </c>
      <c r="D12" t="s" s="12">
        <v>71</v>
      </c>
      <c r="E12" t="s" s="12">
        <v>72</v>
      </c>
      <c r="F12"/>
    </row>
    <row r="13">
      <c r="A13" t="s">
        <v>73</v>
      </c>
      <c r="B13"/>
      <c r="C13"/>
      <c r="D1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3"/>
      <c r="F13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2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74</v>
      </c>
      <c r="B1" t="s" s="7">
        <v>75</v>
      </c>
      <c r="C1" t="s" s="7">
        <v>76</v>
      </c>
      <c r="D1" t="s" s="7">
        <v>77</v>
      </c>
      <c r="E1" t="s" s="7">
        <v>10</v>
      </c>
    </row>
    <row r="2">
      <c r="A2">
        <v>0</v>
      </c>
      <c r="B2" t="s">
        <v>55</v>
      </c>
      <c r="C2" t="s">
        <v>78</v>
      </c>
      <c r="D2" s="6">
        <f>'Besoins'!$B$2*60</f>
        <v>60</v>
      </c>
      <c r="E2" t="s">
        <v>3</v>
      </c>
    </row>
    <row r="3">
      <c r="A3">
        <v>1</v>
      </c>
      <c r="B3" t="s">
        <v>79</v>
      </c>
      <c r="C3" t="s">
        <v>78</v>
      </c>
      <c r="D3" s="6">
        <f>'Besoins'!$B$2*1</f>
        <v>1</v>
      </c>
      <c r="E3" t="s">
        <v>3</v>
      </c>
    </row>
    <row r="4">
      <c r="A4">
        <v>2</v>
      </c>
      <c r="B4" t="s">
        <v>80</v>
      </c>
      <c r="C4" t="s">
        <v>78</v>
      </c>
      <c r="D4" s="6">
        <f>'Besoins'!$B$2*3</f>
        <v>3</v>
      </c>
      <c r="E4" t="s">
        <v>3</v>
      </c>
    </row>
    <row r="5">
      <c r="A5">
        <v>3</v>
      </c>
      <c r="B5" t="s">
        <v>81</v>
      </c>
      <c r="C5" t="s">
        <v>78</v>
      </c>
      <c r="D5" s="6">
        <f>'Besoins'!$B$2*1.98</f>
        <v>1.98</v>
      </c>
      <c r="E5" t="s">
        <v>15</v>
      </c>
    </row>
    <row r="6">
      <c r="A6">
        <v>4</v>
      </c>
      <c r="B6" t="s">
        <v>82</v>
      </c>
      <c r="C6" t="s">
        <v>83</v>
      </c>
      <c r="D6" s="6">
        <f>'Besoins'!$B$2*18</f>
        <v>18</v>
      </c>
      <c r="E6" t="s">
        <v>3</v>
      </c>
    </row>
    <row r="7">
      <c r="A7">
        <v>4</v>
      </c>
      <c r="B7" t="s">
        <v>84</v>
      </c>
      <c r="C7" t="s">
        <v>85</v>
      </c>
      <c r="D7" s="6">
        <f>'Besoins'!$B$2*0.45</f>
        <v>0.45</v>
      </c>
      <c r="E7" t="s">
        <v>15</v>
      </c>
    </row>
    <row r="8">
      <c r="A8">
        <v>4</v>
      </c>
      <c r="B8" t="s">
        <v>86</v>
      </c>
      <c r="C8" t="s">
        <v>85</v>
      </c>
      <c r="D8" s="6">
        <f>'Besoins'!$B$2*0.27</f>
        <v>0.27</v>
      </c>
      <c r="E8" t="s">
        <v>15</v>
      </c>
    </row>
    <row r="9">
      <c r="A9">
        <v>4</v>
      </c>
      <c r="B9" t="s">
        <v>87</v>
      </c>
      <c r="C9" t="s">
        <v>85</v>
      </c>
      <c r="D9" s="6">
        <f>'Besoins'!$B$2*0.108</f>
        <v>0.108</v>
      </c>
      <c r="E9" t="s">
        <v>15</v>
      </c>
    </row>
    <row r="10">
      <c r="A10">
        <v>4</v>
      </c>
      <c r="B10" t="s">
        <v>88</v>
      </c>
      <c r="C10" t="s">
        <v>85</v>
      </c>
      <c r="D10" s="6">
        <f>'Besoins'!$B$2*0.072</f>
        <v>0.072</v>
      </c>
      <c r="E10" t="s">
        <v>15</v>
      </c>
    </row>
    <row r="11">
      <c r="A11">
        <v>3</v>
      </c>
      <c r="B11" t="s">
        <v>89</v>
      </c>
      <c r="C11" t="s">
        <v>85</v>
      </c>
      <c r="D11" s="6">
        <f>'Besoins'!$B$2*3</f>
        <v>3</v>
      </c>
      <c r="E11" t="s">
        <v>3</v>
      </c>
    </row>
    <row r="12">
      <c r="A12">
        <v>2</v>
      </c>
      <c r="B12" t="s">
        <v>90</v>
      </c>
      <c r="C12" t="s">
        <v>78</v>
      </c>
      <c r="D12" s="6">
        <f>'Besoins'!$B$2*0.59</f>
        <v>0.59</v>
      </c>
      <c r="E12" t="s">
        <v>32</v>
      </c>
    </row>
    <row r="13">
      <c r="A13">
        <v>3</v>
      </c>
      <c r="B13" t="s">
        <v>91</v>
      </c>
      <c r="C13" t="s">
        <v>78</v>
      </c>
      <c r="D13" s="6">
        <f>'Besoins'!$B$2*0.4221551724</f>
        <v>0.422155</v>
      </c>
      <c r="E13" t="s">
        <v>15</v>
      </c>
    </row>
    <row r="14">
      <c r="A14">
        <v>4</v>
      </c>
      <c r="B14" t="s">
        <v>92</v>
      </c>
      <c r="C14" t="s">
        <v>78</v>
      </c>
      <c r="D14" s="6">
        <f>'Besoins'!$B$2*1.0172413793</f>
        <v>1.017241</v>
      </c>
      <c r="E14" t="s">
        <v>3</v>
      </c>
    </row>
    <row r="15">
      <c r="A15">
        <v>4</v>
      </c>
      <c r="B15" t="s">
        <v>93</v>
      </c>
      <c r="C15" t="s">
        <v>85</v>
      </c>
      <c r="D15" s="6">
        <f>'Besoins'!$B$2*0.2532931034</f>
        <v>0.253293</v>
      </c>
      <c r="E15" t="s">
        <v>15</v>
      </c>
    </row>
    <row r="16">
      <c r="A16">
        <v>5</v>
      </c>
      <c r="B16" t="s">
        <v>94</v>
      </c>
      <c r="C16" t="s">
        <v>85</v>
      </c>
      <c r="D16" s="6">
        <f>'Besoins'!$B$2*1.0172413793</f>
        <v>1.017241</v>
      </c>
      <c r="E16" t="s">
        <v>15</v>
      </c>
    </row>
    <row r="17">
      <c r="A17">
        <v>3</v>
      </c>
      <c r="B17" t="s">
        <v>95</v>
      </c>
      <c r="C17" t="s">
        <v>85</v>
      </c>
      <c r="D17" s="6">
        <f>'Besoins'!$B$2*0.168862069</f>
        <v>0.168862</v>
      </c>
      <c r="E17" t="s">
        <v>32</v>
      </c>
    </row>
    <row r="18">
      <c r="A18">
        <v>2</v>
      </c>
      <c r="B18" t="s">
        <v>96</v>
      </c>
      <c r="C18" t="s">
        <v>78</v>
      </c>
      <c r="D18" s="6">
        <f>'Besoins'!$B$2*2.87</f>
        <v>2.87</v>
      </c>
      <c r="E18" t="s">
        <v>15</v>
      </c>
    </row>
    <row r="19">
      <c r="A19">
        <v>3</v>
      </c>
      <c r="B19" t="s">
        <v>97</v>
      </c>
      <c r="C19" t="s">
        <v>85</v>
      </c>
      <c r="D19" s="6">
        <f>'Besoins'!$B$2*1.19</f>
        <v>1.19</v>
      </c>
      <c r="E19" t="s">
        <v>15</v>
      </c>
    </row>
    <row r="20">
      <c r="A20">
        <v>3</v>
      </c>
      <c r="B20" t="s">
        <v>98</v>
      </c>
      <c r="C20" t="s">
        <v>85</v>
      </c>
      <c r="D20" s="6">
        <f>'Besoins'!$B$2*0.42</f>
        <v>0.42</v>
      </c>
      <c r="E20" t="s">
        <v>15</v>
      </c>
    </row>
    <row r="21">
      <c r="A21">
        <v>3</v>
      </c>
      <c r="B21" t="s">
        <v>99</v>
      </c>
      <c r="C21" t="s">
        <v>78</v>
      </c>
      <c r="D21" s="6">
        <f>'Besoins'!$B$2*1.26</f>
        <v>1.26</v>
      </c>
      <c r="E21" t="s">
        <v>15</v>
      </c>
    </row>
    <row r="22">
      <c r="A22">
        <v>4</v>
      </c>
      <c r="B22" t="s">
        <v>100</v>
      </c>
      <c r="C22" t="s">
        <v>83</v>
      </c>
      <c r="D22" s="6">
        <f>'Besoins'!$B$2*14</f>
        <v>14</v>
      </c>
      <c r="E22" t="s">
        <v>3</v>
      </c>
    </row>
    <row r="23">
      <c r="A23">
        <v>4</v>
      </c>
      <c r="B23" t="s">
        <v>84</v>
      </c>
      <c r="C23" t="s">
        <v>85</v>
      </c>
      <c r="D23" s="6">
        <f>'Besoins'!$B$2*0.756</f>
        <v>0.756</v>
      </c>
      <c r="E23" t="s">
        <v>15</v>
      </c>
    </row>
    <row r="24">
      <c r="A24">
        <v>2</v>
      </c>
      <c r="B24" t="s">
        <v>101</v>
      </c>
      <c r="C24" t="s">
        <v>78</v>
      </c>
      <c r="D24" s="6">
        <f>'Besoins'!$B$2*0.5</f>
        <v>0.5</v>
      </c>
      <c r="E24" t="s">
        <v>15</v>
      </c>
    </row>
    <row r="25">
      <c r="A25">
        <v>3</v>
      </c>
      <c r="B25" t="s">
        <v>98</v>
      </c>
      <c r="C25" t="s">
        <v>85</v>
      </c>
      <c r="D25" s="6">
        <f>'Besoins'!$B$2*0.26</f>
        <v>0.26</v>
      </c>
      <c r="E25" t="s">
        <v>15</v>
      </c>
    </row>
    <row r="26">
      <c r="A26">
        <v>3</v>
      </c>
      <c r="B26" t="s">
        <v>102</v>
      </c>
      <c r="C26" t="s">
        <v>85</v>
      </c>
      <c r="D26" s="6">
        <f>'Besoins'!$B$2*0.14</f>
        <v>0.14</v>
      </c>
      <c r="E26" t="s">
        <v>32</v>
      </c>
    </row>
    <row r="27">
      <c r="A27">
        <v>3</v>
      </c>
      <c r="B27" t="s">
        <v>103</v>
      </c>
      <c r="C27" t="s">
        <v>85</v>
      </c>
      <c r="D27" s="6">
        <f>'Besoins'!$B$2*0.04</f>
        <v>0.04</v>
      </c>
      <c r="E27" t="s">
        <v>15</v>
      </c>
    </row>
    <row r="28">
      <c r="A28">
        <v>3</v>
      </c>
      <c r="B28" t="s">
        <v>97</v>
      </c>
      <c r="C28" t="s">
        <v>85</v>
      </c>
      <c r="D28" s="6">
        <f>'Besoins'!$B$2*0.06</f>
        <v>0.06</v>
      </c>
      <c r="E28" t="s">
        <v>15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9"/>
  <cols>
    <col min="1" max="1" width="22" customWidth="1"/>
    <col min="2" max="2" width="52" customWidth="1"/>
  </cols>
  <sheetData>
    <row r="1" customHeight="1" ht="24">
      <c r="A1" t="s" s="2">
        <v>104</v>
      </c>
      <c r="B1"/>
      <c r="C1"/>
      <c r="D1"/>
    </row>
    <row r="2">
      <c r="A2" t="str" s="13">
        <f>"00000067 · PAT.INDIVIDUELS · référence : "&amp;Besoins!B3&amp;" "&amp;Besoins!C3&amp;" · multiplicateur réglable sur la feuille ""Besoins"""</f>
        <v>00000067 · PAT.INDIVIDUELS · référence : 60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105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106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107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108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4">
        <v>109</v>
      </c>
      <c r="B16"/>
      <c r="C16"/>
      <c r="D16"/>
    </row>
    <row r="17">
      <c r="A17"/>
      <c r="B1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4">
        <v>110</v>
      </c>
      <c r="B19"/>
      <c r="C19"/>
      <c r="D19"/>
    </row>
    <row r="20">
      <c r="A20"/>
      <c r="B20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4">
        <v>111</v>
      </c>
      <c r="B22"/>
      <c r="C22"/>
      <c r="D22"/>
    </row>
    <row r="23">
      <c r="A23"/>
      <c r="B23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4">
        <v>112</v>
      </c>
      <c r="B25"/>
      <c r="C25"/>
      <c r="D25"/>
    </row>
    <row r="26">
      <c r="A26"/>
      <c r="B26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4">
        <v>113</v>
      </c>
      <c r="B28"/>
      <c r="C28"/>
      <c r="D28"/>
    </row>
    <row r="29">
      <c r="A29" t="s" s="16">
        <v>114</v>
      </c>
      <c r="B29" t="str" s="12">
        <f>"[MONTER] "&amp;Procedure!D10</f>
        <v>[MONTER] 14 blancs d'œufs en neige</v>
      </c>
      <c r="C29"/>
      <c r="D29"/>
    </row>
    <row r="30">
      <c r="A30"/>
      <c r="B30" t="str" s="15">
        <f>"ℹ "&amp;Procedure!E10</f>
        <v>ℹ</v>
      </c>
      <c r="C30"/>
      <c r="D30"/>
    </row>
    <row r="31">
      <c r="A31" t="s" s="16">
        <v>115</v>
      </c>
      <c r="B31" t="str" s="12">
        <f>"[COUCHER] "&amp;Procedure!D11</f>
        <v>[COUCHER] À la poche selon la forme souhaitée</v>
      </c>
      <c r="C31"/>
      <c r="D31"/>
    </row>
    <row r="32">
      <c r="A32"/>
      <c r="B32" t="str" s="15">
        <f>"ℹ "&amp;Procedure!E11</f>
        <v>ℹ</v>
      </c>
      <c r="C32"/>
      <c r="D32"/>
    </row>
    <row r="33">
      <c r="A33" t="s" s="16">
        <v>116</v>
      </c>
      <c r="B33" t="str" s="12">
        <f>"[SÉCHER] "&amp;Procedure!D12</f>
        <v>[SÉCHER] Au four 90°C porte légèrement entrouverte</v>
      </c>
      <c r="C33"/>
      <c r="D33"/>
    </row>
    <row r="34">
      <c r="A34"/>
      <c r="B34" t="str" s="15">
        <f>"ℹ "&amp;Procedure!E12</f>
        <v>ℹ</v>
      </c>
      <c r="C34"/>
      <c r="D34"/>
    </row>
    <row r="35">
      <c r="A35"/>
      <c r="B35"/>
      <c r="C35"/>
      <c r="D35"/>
    </row>
    <row r="36">
      <c r="A36" t="s" s="14">
        <v>117</v>
      </c>
      <c r="B36"/>
      <c r="C36"/>
      <c r="D36"/>
    </row>
    <row r="37">
      <c r="A37"/>
      <c r="B37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7"/>
      <c r="D37"/>
    </row>
    <row r="38">
      <c r="A38"/>
      <c r="B38"/>
      <c r="C38"/>
      <c r="D38"/>
    </row>
    <row r="39">
      <c r="A39" t="s" s="17">
        <v>118</v>
      </c>
      <c r="B39"/>
      <c r="C39"/>
      <c r="D39"/>
    </row>
  </sheetData>
  <sheetProtection sheet="1"/>
  <mergeCells count="28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B30:D30"/>
    <mergeCell ref="B31:D31"/>
    <mergeCell ref="B32:D32"/>
    <mergeCell ref="B33:D33"/>
    <mergeCell ref="B34:D34"/>
    <mergeCell ref="A36:D36"/>
    <mergeCell ref="B37:D37"/>
    <mergeCell ref="A39:D39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2026-09-15T15:40:32Z</dcterms:created>
  <dc:title>GATEAU AU   CHOCOLAT 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2026-09-15T15:40:32Z</dcterms:modified>
  <cp:revision>1</cp:revision>
</cp:coreProperties>
</file>