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<sst xmlns="http://schemas.openxmlformats.org/spreadsheetml/2006/main" count="72" uniqueCount="72">
  <si>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</si>
  <si>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</si>
  <si>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</si>
  <si>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</si>
  <si>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</si>
  <si>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</si>
  <si>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</si>
  <si>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</si>
  <si>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</si>
  <si>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</si>
  <si>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</si>
  <si>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</si>
  <si>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</si>
  <si>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</si>
  <si>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</si>
  <si>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</si>
  <si>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</si>
  <si>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</si>
  <si>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</si>
  <si>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</si>
  <si>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</si>
  <si>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</si>
  <si>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</si>
  <si>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</si>
  <si>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</si>
  <si>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</si>
  <si>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</si>
  <si>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</si>
  <si>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</si>
  <si>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</si>
  <si>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</si>
  <si>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</si>
  <si>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</si>
  <si>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</si>
  <si>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</si>
  <si>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</si>
  <si>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</si>
  <si>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</si>
  <si>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</si>
  <si>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</si>
  <si>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</si>
  <si>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</si>
  <si>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</si>
  <si>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Noix (Wittamer)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</si>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</sst>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2210</v>
      </c>
      <c r="C3" t="s" s="5">
        <v>3</v>
      </c>
      <c r="D3"/>
      <c r="E3"/>
      <c r="F3"/>
    </row>
    <row r="4">
      <c r="A4" t="s">
        <v>4</v>
      </c>
      <c r="B4" s="6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0.3</v>
      </c>
      <c r="E7" s="6">
        <f>D7*$B$2</f>
        <v>0.3</v>
      </c>
      <c r="F7" t="s">
        <v>14</v>
      </c>
      <c r="G7" s="8">
        <f>E7*0</f>
        <v>0</v>
      </c>
    </row>
    <row r="8">
      <c r="A8" t="s">
        <v>15</v>
      </c>
      <c r="B8" t="s">
        <v>16</v>
      </c>
      <c r="C8"/>
      <c r="D8" s="4">
        <v>0.15</v>
      </c>
      <c r="E8" s="6">
        <f>D8*$B$2</f>
        <v>0.15</v>
      </c>
      <c r="F8" t="s">
        <v>14</v>
      </c>
      <c r="G8" s="8">
        <f>E8*0</f>
        <v>0</v>
      </c>
    </row>
    <row r="9">
      <c r="A9" t="s" s="9">
        <v>17</v>
      </c>
      <c r="B9" t="s">
        <v>18</v>
      </c>
      <c r="C9" t="s">
        <v>19</v>
      </c>
      <c r="D9" s="4">
        <v>0.75</v>
      </c>
      <c r="E9" s="6">
        <f>D9*$B$2</f>
        <v>0.75</v>
      </c>
      <c r="F9" t="s">
        <v>14</v>
      </c>
      <c r="G9" s="8">
        <f>E9*0.489836</f>
        <v>0.367377</v>
      </c>
    </row>
    <row r="10">
      <c r="A10" t="s" s="9">
        <v>20</v>
      </c>
      <c r="B10" t="s">
        <v>21</v>
      </c>
      <c r="C10" t="s">
        <v>22</v>
      </c>
      <c r="D10" s="4">
        <v>0.08</v>
      </c>
      <c r="E10" s="6">
        <f>D10*$B$2</f>
        <v>0.08</v>
      </c>
      <c r="F10" t="s">
        <v>14</v>
      </c>
      <c r="G10" s="8">
        <f>E10*3.9514</f>
        <v>0.316112</v>
      </c>
    </row>
    <row r="11">
      <c r="A11" t="s" s="9">
        <v>23</v>
      </c>
      <c r="B11" t="s">
        <v>24</v>
      </c>
      <c r="C11" t="s">
        <v>25</v>
      </c>
      <c r="D11" s="4">
        <v>0.03</v>
      </c>
      <c r="E11" s="6">
        <f>D11*$B$2</f>
        <v>0.03</v>
      </c>
      <c r="F11" t="s">
        <v>14</v>
      </c>
      <c r="G11" s="8">
        <f>E11*0.186416</f>
        <v>0.005592</v>
      </c>
    </row>
    <row r="12">
      <c r="A12" t="s">
        <v>26</v>
      </c>
      <c r="B12" t="s">
        <v>27</v>
      </c>
      <c r="C12" t="s">
        <v>28</v>
      </c>
      <c r="D12" s="4">
        <v>0.25</v>
      </c>
      <c r="E12" s="6">
        <f>D12*$B$2</f>
        <v>0.25</v>
      </c>
      <c r="F12" t="s">
        <v>14</v>
      </c>
      <c r="G12" s="8">
        <f>E12*1.2</f>
        <v>0.3</v>
      </c>
    </row>
    <row r="13">
      <c r="A13" t="s" s="9">
        <v>29</v>
      </c>
      <c r="B13" t="s">
        <v>30</v>
      </c>
      <c r="C13" t="s">
        <v>31</v>
      </c>
      <c r="D13" s="4">
        <v>0.65</v>
      </c>
      <c r="E13" s="6">
        <f>D13*$B$2</f>
        <v>0.65</v>
      </c>
      <c r="F13" t="s">
        <v>32</v>
      </c>
      <c r="G13" s="8">
        <f>E13*0.5999</f>
        <v>0.389935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14</v>
      </c>
      <c r="G14" s="8">
        <f>E14*2.2</f>
        <v>0.11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/>
      <c r="D4" t="s" s="12">
        <v>48</v>
      </c>
      <c r="E4" t="s" s="12"/>
      <c r="F4"/>
    </row>
    <row r="5">
      <c r="A5" t="s">
        <v>43</v>
      </c>
      <c r="B5">
        <v>5</v>
      </c>
      <c r="C5" t="s">
        <v>49</v>
      </c>
      <c r="D5" t="s" s="12">
        <v>50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43</v>
      </c>
      <c r="C2" t="s">
        <v>55</v>
      </c>
      <c r="D2" s="6">
        <f>'Besoins'!$B$2*2210</f>
        <v>2210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'Besoins'!$B$2*0.08</f>
        <v>0.08</v>
      </c>
      <c r="E3" t="s">
        <v>14</v>
      </c>
    </row>
    <row r="4">
      <c r="A4">
        <v>1</v>
      </c>
      <c r="B4" t="s">
        <v>58</v>
      </c>
      <c r="C4" t="s">
        <v>57</v>
      </c>
      <c r="D4" s="6">
        <f>'Besoins'!$B$2*0.6</f>
        <v>0.6</v>
      </c>
      <c r="E4" t="s">
        <v>32</v>
      </c>
    </row>
    <row r="5">
      <c r="A5">
        <v>1</v>
      </c>
      <c r="B5" t="s">
        <v>59</v>
      </c>
      <c r="C5" t="s">
        <v>57</v>
      </c>
      <c r="D5" s="6">
        <f>'Besoins'!$B$2*0.05</f>
        <v>0.05</v>
      </c>
      <c r="E5" t="s">
        <v>14</v>
      </c>
    </row>
    <row r="6">
      <c r="A6">
        <v>1</v>
      </c>
      <c r="B6" t="s">
        <v>60</v>
      </c>
      <c r="C6" t="s">
        <v>57</v>
      </c>
      <c r="D6" s="6">
        <f>'Besoins'!$B$2*0.25</f>
        <v>0.25</v>
      </c>
      <c r="E6" t="s">
        <v>14</v>
      </c>
    </row>
    <row r="7">
      <c r="A7">
        <v>1</v>
      </c>
      <c r="B7" t="s">
        <v>61</v>
      </c>
      <c r="C7" t="s">
        <v>57</v>
      </c>
      <c r="D7" s="6">
        <f>'Besoins'!$B$2*0.75</f>
        <v>0.75</v>
      </c>
      <c r="E7" t="s">
        <v>14</v>
      </c>
    </row>
    <row r="8">
      <c r="A8">
        <v>1</v>
      </c>
      <c r="B8" t="s">
        <v>62</v>
      </c>
      <c r="C8" t="s">
        <v>57</v>
      </c>
      <c r="D8" s="6">
        <f>'Besoins'!$B$2*0.03</f>
        <v>0.03</v>
      </c>
      <c r="E8" t="s">
        <v>14</v>
      </c>
    </row>
    <row r="9">
      <c r="A9">
        <v>1</v>
      </c>
      <c r="B9" t="s">
        <v>58</v>
      </c>
      <c r="C9" t="s">
        <v>57</v>
      </c>
      <c r="D9" s="6">
        <f>'Besoins'!$B$2*0.05</f>
        <v>0.05</v>
      </c>
      <c r="E9" t="s">
        <v>32</v>
      </c>
    </row>
    <row r="10">
      <c r="A10">
        <v>1</v>
      </c>
      <c r="B10" t="s">
        <v>63</v>
      </c>
      <c r="C10" t="s">
        <v>57</v>
      </c>
      <c r="D10" s="6">
        <f>'Besoins'!$B$2*0.3</f>
        <v>0.3</v>
      </c>
      <c r="E10" t="s">
        <v>14</v>
      </c>
    </row>
    <row r="11">
      <c r="A11">
        <v>1</v>
      </c>
      <c r="B11" t="s">
        <v>64</v>
      </c>
      <c r="C11" t="s">
        <v>57</v>
      </c>
      <c r="D11" s="6">
        <f>'Besoins'!$B$2*0.15</f>
        <v>0.15</v>
      </c>
      <c r="E11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5">
        <v>68</v>
      </c>
      <c r="B6" t="str" s="12">
        <f>"[INCORPORER] "&amp;Procedure!D3</f>
        <v>[INCORPORER] Ajouter cerneaux de noix et noisettes brisees</v>
      </c>
      <c r="C6"/>
      <c r="D6"/>
    </row>
    <row r="7">
      <c r="A7" t="s" s="15">
        <v>69</v>
      </c>
      <c r="B7" t="str" s="12">
        <f>Procedure!D4</f>
        <v>Faire 6 patons de 272,5gr (calcul du cahier : masse totale 2180gr / 6)</v>
      </c>
      <c r="C7"/>
      <c r="D7"/>
    </row>
    <row r="8">
      <c r="A8" t="s" s="15">
        <v>70</v>
      </c>
      <c r="B8" t="str" s="12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