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<sst xmlns="http://schemas.openxmlformats.org/spreadsheetml/2006/main" count="98" uniqueCount="98">
  <si>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</si>
  <si>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</si>
  <si>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</si>
  <si>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</si>
  <si>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</si>
  <si>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</si>
  <si>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</si>
  <si>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</si>
  <si>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</si>
  <si>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</si>
  <si>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</si>
  <si>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</si>
  <si>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</si>
  <si>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</si>
  <si>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</si>
  <si>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</si>
  <si>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</si>
  <si>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</si>
  <si>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</si>
  <si>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</si>
  <si>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</si>
  <si>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</si>
  <si>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</si>
  <si>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</si>
  <si>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</si>
  <si>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</si>
  <si>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</si>
  <si>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</si>
  <si>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</si>
  <si>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</si>
  <si>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</si>
  <si>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</si>
  <si>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</si>
  <si>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</si>
  <si>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</si>
  <si>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</si>
  <si>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</si>
  <si>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</si>
  <si>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</si>
  <si>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</si>
  <si>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</si>
  <si>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</si>
  <si>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</si>
  <si>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</si>
  <si>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</si>
  <si>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</si>
  <si>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</si>
  <si>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</si>
  <si>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</si>
  <si>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</si>
  <si>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</si>
  <si>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</si>
  <si>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</si>
  <si>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Pain de Seigle aux Raisins (Labo Lenotre)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</si>
  <si>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</si>
  <si>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</si>
  <si>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</si>
  <si>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</si>
  <si>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</si>
  <si>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</si>
  <si>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</si>
  <si>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</si>
  <si>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</si>
  <si>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</si>
  <si>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</si>
  <si>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</si>
  <si>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</si>
  <si>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</si>
  <si>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</si>
  <si>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</si>
  <si>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</si>
  <si>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</si>
  <si>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</si>
  <si>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</si>
  <si>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</si>
  <si>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</si>
  <si>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</si>
  <si>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</si>
  <si>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</si>
  <si>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</si>
  <si>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</si>
  <si>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</si>
  <si>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</si>
  <si>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</si>
  <si>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</si>
  <si>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</si>
  <si>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</si>
  <si>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 (conv.)</t>
  </si>
  <si>
    <t>conversion</t>
  </si>
  <si>
    <t xml:space="preserve">    ↳ RAISIN DE CORINTHE</t>
  </si>
  <si>
    <t>Fiche technique — Pain de Seigle aux Raisins (Labo Lenotre)</t>
  </si>
  <si>
    <t>Pain de Seigle aux Raisins (Labo Lenotre)  C85.PAIN.SEIGLRS</t>
  </si>
  <si>
    <t>1.</t>
  </si>
  <si>
    <t>2.</t>
  </si>
  <si>
    <t>3.</t>
  </si>
  <si>
    <t>↳ Grande Brioche Francaise a Tete  C85.PATE.BRIOFR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</si>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</sst>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2300</v>
      </c>
      <c r="C3" t="s" s="5">
        <v>3</v>
      </c>
      <c r="D3"/>
      <c r="E3"/>
      <c r="F3"/>
    </row>
    <row r="4">
      <c r="A4" t="s">
        <v>4</v>
      </c>
      <c r="B4" s="6">
        <f>$B$2*B3</f>
        <v>2300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0.05</v>
      </c>
      <c r="E7" s="6">
        <f>D7*$B$2</f>
        <v>0.05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0.750038</v>
      </c>
      <c r="E8" s="6">
        <f>D8*$B$2</f>
        <v>0.750038</v>
      </c>
      <c r="F8" t="s">
        <v>14</v>
      </c>
      <c r="G8" s="8">
        <f>E8*0.4898363014</f>
        <v>0.367396</v>
      </c>
    </row>
    <row r="9">
      <c r="A9" t="s" s="9">
        <v>18</v>
      </c>
      <c r="B9" t="s">
        <v>19</v>
      </c>
      <c r="C9" t="s">
        <v>20</v>
      </c>
      <c r="D9" s="4">
        <v>0.13</v>
      </c>
      <c r="E9" s="6">
        <f>D9*$B$2</f>
        <v>0.13</v>
      </c>
      <c r="F9" t="s">
        <v>14</v>
      </c>
      <c r="G9" s="8">
        <f>E9*3.9514</f>
        <v>0.513682</v>
      </c>
    </row>
    <row r="10">
      <c r="A10" t="s" s="9">
        <v>21</v>
      </c>
      <c r="B10" t="s">
        <v>22</v>
      </c>
      <c r="C10" t="s">
        <v>23</v>
      </c>
      <c r="D10" s="4">
        <v>0.000269</v>
      </c>
      <c r="E10" s="6">
        <f>D10*$B$2</f>
        <v>0.000269</v>
      </c>
      <c r="F10" t="s">
        <v>24</v>
      </c>
      <c r="G10" s="8">
        <f>E10*0.2702316271</f>
        <v>0.000073</v>
      </c>
    </row>
    <row r="11">
      <c r="A11" t="s" s="9">
        <v>25</v>
      </c>
      <c r="B11" t="s">
        <v>26</v>
      </c>
      <c r="C11" t="s">
        <v>27</v>
      </c>
      <c r="D11" s="4">
        <v>0.030001</v>
      </c>
      <c r="E11" s="6">
        <f>D11*$B$2</f>
        <v>0.030001</v>
      </c>
      <c r="F11" t="s">
        <v>14</v>
      </c>
      <c r="G11" s="8">
        <f>E11*0.1864145661</f>
        <v>0.005593</v>
      </c>
    </row>
    <row r="12">
      <c r="A12" t="s">
        <v>28</v>
      </c>
      <c r="B12" t="s">
        <v>29</v>
      </c>
      <c r="C12" t="s">
        <v>30</v>
      </c>
      <c r="D12" s="4">
        <v>0.25</v>
      </c>
      <c r="E12" s="6">
        <f>D12*$B$2</f>
        <v>0.25</v>
      </c>
      <c r="F12" t="s">
        <v>14</v>
      </c>
      <c r="G12" s="8">
        <f>E12*1.2</f>
        <v>0.3</v>
      </c>
    </row>
    <row r="13">
      <c r="A13" t="s">
        <v>31</v>
      </c>
      <c r="B13" t="s">
        <v>32</v>
      </c>
      <c r="C13" t="s">
        <v>33</v>
      </c>
      <c r="D13" s="4">
        <v>0.075001</v>
      </c>
      <c r="E13" s="6">
        <f>D13*$B$2</f>
        <v>0.075001</v>
      </c>
      <c r="F13" t="s">
        <v>14</v>
      </c>
      <c r="G13" s="8">
        <f>E13*5.2000239997</f>
        <v>0.390007</v>
      </c>
    </row>
    <row r="14">
      <c r="A14" t="s" s="9">
        <v>34</v>
      </c>
      <c r="B14" t="s">
        <v>35</v>
      </c>
      <c r="C14" t="s">
        <v>23</v>
      </c>
      <c r="D14" s="4">
        <v>0.650005</v>
      </c>
      <c r="E14" s="6">
        <f>D14*$B$2</f>
        <v>0.650005</v>
      </c>
      <c r="F14" t="s">
        <v>36</v>
      </c>
      <c r="G14" s="8">
        <f>E14*0.5998998225</f>
        <v>0.389938</v>
      </c>
    </row>
    <row r="15">
      <c r="A15" t="s">
        <v>37</v>
      </c>
      <c r="B15" t="s">
        <v>38</v>
      </c>
      <c r="C15" t="s">
        <v>39</v>
      </c>
      <c r="D15" s="4">
        <v>0.050002</v>
      </c>
      <c r="E15" s="6">
        <f>D15*$B$2</f>
        <v>0.050002</v>
      </c>
      <c r="F15" t="s">
        <v>14</v>
      </c>
      <c r="G15" s="8">
        <f>E15*2.1999796931</f>
        <v>0.110003</v>
      </c>
    </row>
    <row r="16">
      <c r="A16" t="s">
        <v>40</v>
      </c>
      <c r="B16" t="s">
        <v>41</v>
      </c>
      <c r="C16" t="s">
        <v>42</v>
      </c>
      <c r="D16" s="4">
        <v>0.025003</v>
      </c>
      <c r="E16" s="6">
        <f>D16*$B$2</f>
        <v>0.025003</v>
      </c>
      <c r="F16" t="s">
        <v>14</v>
      </c>
      <c r="G16" s="8">
        <f>E16*0.8200025228</f>
        <v>0.020503</v>
      </c>
    </row>
    <row r="17">
      <c r="A17" t="s" s="9">
        <v>43</v>
      </c>
      <c r="B17" t="s">
        <v>44</v>
      </c>
      <c r="C17" t="s">
        <v>45</v>
      </c>
      <c r="D17" s="4">
        <v>0.32</v>
      </c>
      <c r="E17" s="6">
        <f>D17*$B$2</f>
        <v>0.32</v>
      </c>
      <c r="F17" t="s">
        <v>14</v>
      </c>
      <c r="G17" s="8">
        <f>E17*2.008</f>
        <v>0.64256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/>
      <c r="D2" t="s" s="12">
        <v>54</v>
      </c>
      <c r="E2" t="s" s="12"/>
      <c r="F2"/>
    </row>
    <row r="3">
      <c r="A3" t="s">
        <v>53</v>
      </c>
      <c r="B3">
        <v>2</v>
      </c>
      <c r="C3"/>
      <c r="D3" t="s" s="12">
        <v>55</v>
      </c>
      <c r="E3" t="s" s="12"/>
      <c r="F3"/>
    </row>
    <row r="4">
      <c r="A4" t="s">
        <v>53</v>
      </c>
      <c r="B4">
        <v>3</v>
      </c>
      <c r="C4" t="s">
        <v>56</v>
      </c>
      <c r="D4" t="s" s="12">
        <v>57</v>
      </c>
      <c r="E4" t="s" s="12"/>
      <c r="F4"/>
    </row>
    <row r="5">
      <c r="A5" t="s">
        <v>58</v>
      </c>
      <c r="B5">
        <v>1</v>
      </c>
      <c r="C5" t="s">
        <v>59</v>
      </c>
      <c r="D5" t="s" s="12">
        <v>60</v>
      </c>
      <c r="E5" t="s" s="12"/>
      <c r="F5"/>
    </row>
    <row r="6">
      <c r="A6" t="s">
        <v>58</v>
      </c>
      <c r="B6">
        <v>2</v>
      </c>
      <c r="C6" t="s">
        <v>59</v>
      </c>
      <c r="D6" t="s" s="12">
        <v>61</v>
      </c>
      <c r="E6" t="s" s="12"/>
      <c r="F6"/>
    </row>
    <row r="7">
      <c r="A7" t="s">
        <v>58</v>
      </c>
      <c r="B7">
        <v>3</v>
      </c>
      <c r="C7" t="s">
        <v>62</v>
      </c>
      <c r="D7" t="s" s="12">
        <v>63</v>
      </c>
      <c r="E7" t="s" s="12"/>
      <c r="F7"/>
    </row>
    <row r="8">
      <c r="A8" t="s">
        <v>58</v>
      </c>
      <c r="B8">
        <v>4</v>
      </c>
      <c r="C8"/>
      <c r="D8" t="s" s="12">
        <v>64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53</v>
      </c>
      <c r="C2" t="s">
        <v>69</v>
      </c>
      <c r="D2" s="6">
        <f>'Besoins'!$B$2*2300</f>
        <v>2300</v>
      </c>
      <c r="E2" t="s">
        <v>3</v>
      </c>
    </row>
    <row r="3">
      <c r="A3">
        <v>1</v>
      </c>
      <c r="B3" t="s">
        <v>70</v>
      </c>
      <c r="C3" t="s">
        <v>71</v>
      </c>
      <c r="D3" s="6">
        <f>'Besoins'!$B$2*0.13</f>
        <v>0.13</v>
      </c>
      <c r="E3" t="s">
        <v>14</v>
      </c>
    </row>
    <row r="4">
      <c r="A4">
        <v>1</v>
      </c>
      <c r="B4" t="s">
        <v>72</v>
      </c>
      <c r="C4" t="s">
        <v>71</v>
      </c>
      <c r="D4" s="6">
        <f>'Besoins'!$B$2*0.6</f>
        <v>0.6</v>
      </c>
      <c r="E4" t="s">
        <v>36</v>
      </c>
    </row>
    <row r="5">
      <c r="A5">
        <v>1</v>
      </c>
      <c r="B5" t="s">
        <v>73</v>
      </c>
      <c r="C5" t="s">
        <v>71</v>
      </c>
      <c r="D5" s="6">
        <f>'Besoins'!$B$2*0.05</f>
        <v>0.05</v>
      </c>
      <c r="E5" t="s">
        <v>14</v>
      </c>
    </row>
    <row r="6">
      <c r="A6">
        <v>1</v>
      </c>
      <c r="B6" t="s">
        <v>74</v>
      </c>
      <c r="C6" t="s">
        <v>71</v>
      </c>
      <c r="D6" s="6">
        <f>'Besoins'!$B$2*0.025</f>
        <v>0.025</v>
      </c>
      <c r="E6" t="s">
        <v>14</v>
      </c>
    </row>
    <row r="7">
      <c r="A7">
        <v>1</v>
      </c>
      <c r="B7" t="s">
        <v>75</v>
      </c>
      <c r="C7" t="s">
        <v>71</v>
      </c>
      <c r="D7" s="6">
        <f>'Besoins'!$B$2*0.075</f>
        <v>0.075</v>
      </c>
      <c r="E7" t="s">
        <v>14</v>
      </c>
    </row>
    <row r="8">
      <c r="A8">
        <v>1</v>
      </c>
      <c r="B8" t="s">
        <v>76</v>
      </c>
      <c r="C8" t="s">
        <v>71</v>
      </c>
      <c r="D8" s="6">
        <f>'Besoins'!$B$2*0.25</f>
        <v>0.25</v>
      </c>
      <c r="E8" t="s">
        <v>14</v>
      </c>
    </row>
    <row r="9">
      <c r="A9">
        <v>1</v>
      </c>
      <c r="B9" t="s">
        <v>77</v>
      </c>
      <c r="C9" t="s">
        <v>71</v>
      </c>
      <c r="D9" s="6">
        <f>'Besoins'!$B$2*0.75</f>
        <v>0.75</v>
      </c>
      <c r="E9" t="s">
        <v>14</v>
      </c>
    </row>
    <row r="10">
      <c r="A10">
        <v>1</v>
      </c>
      <c r="B10" t="s">
        <v>78</v>
      </c>
      <c r="C10" t="s">
        <v>71</v>
      </c>
      <c r="D10" s="6">
        <f>'Besoins'!$B$2*0.05</f>
        <v>0.05</v>
      </c>
      <c r="E10" t="s">
        <v>14</v>
      </c>
    </row>
    <row r="11">
      <c r="A11">
        <v>1</v>
      </c>
      <c r="B11" t="s">
        <v>79</v>
      </c>
      <c r="C11" t="s">
        <v>71</v>
      </c>
      <c r="D11" s="6">
        <f>'Besoins'!$B$2*0.03</f>
        <v>0.03</v>
      </c>
      <c r="E11" t="s">
        <v>14</v>
      </c>
    </row>
    <row r="12">
      <c r="A12">
        <v>1</v>
      </c>
      <c r="B12" t="s">
        <v>72</v>
      </c>
      <c r="C12" t="s">
        <v>71</v>
      </c>
      <c r="D12" s="6">
        <f>'Besoins'!$B$2*0.05</f>
        <v>0.05</v>
      </c>
      <c r="E12" t="s">
        <v>36</v>
      </c>
    </row>
    <row r="13">
      <c r="A13">
        <v>1</v>
      </c>
      <c r="B13" t="s">
        <v>80</v>
      </c>
      <c r="C13" t="s">
        <v>69</v>
      </c>
      <c r="D13" s="6">
        <f>'Besoins'!$B$2*0.05</f>
        <v>0.05</v>
      </c>
      <c r="E13" t="s">
        <v>14</v>
      </c>
    </row>
    <row r="14">
      <c r="A14">
        <v>2</v>
      </c>
      <c r="B14" t="s">
        <v>81</v>
      </c>
      <c r="C14" t="s">
        <v>71</v>
      </c>
      <c r="D14" s="6">
        <f>'Besoins'!$B$2*0.0000015385</f>
        <v>0.000002</v>
      </c>
      <c r="E14" t="s">
        <v>14</v>
      </c>
    </row>
    <row r="15">
      <c r="A15">
        <v>2</v>
      </c>
      <c r="B15" t="s">
        <v>82</v>
      </c>
      <c r="C15" t="s">
        <v>71</v>
      </c>
      <c r="D15" s="6">
        <f>'Besoins'!$B$2*0.0000048077</f>
        <v>0.000005</v>
      </c>
      <c r="E15" t="s">
        <v>36</v>
      </c>
    </row>
    <row r="16">
      <c r="A16">
        <v>2</v>
      </c>
      <c r="B16" t="s">
        <v>83</v>
      </c>
      <c r="C16" t="s">
        <v>71</v>
      </c>
      <c r="D16" s="6">
        <f>'Besoins'!$B$2*0.0000057692</f>
        <v>0.000006</v>
      </c>
      <c r="E16" t="s">
        <v>14</v>
      </c>
    </row>
    <row r="17">
      <c r="A17">
        <v>2</v>
      </c>
      <c r="B17" t="s">
        <v>84</v>
      </c>
      <c r="C17" t="s">
        <v>71</v>
      </c>
      <c r="D17" s="6">
        <f>'Besoins'!$B$2*0.0000007692</f>
        <v>0.000001</v>
      </c>
      <c r="E17" t="s">
        <v>14</v>
      </c>
    </row>
    <row r="18">
      <c r="A18">
        <v>2</v>
      </c>
      <c r="B18" t="s">
        <v>85</v>
      </c>
      <c r="C18" t="s">
        <v>71</v>
      </c>
      <c r="D18" s="6">
        <f>'Besoins'!$B$2*0.0000030769</f>
        <v>0.000003</v>
      </c>
      <c r="E18" t="s">
        <v>14</v>
      </c>
    </row>
    <row r="19">
      <c r="A19">
        <v>2</v>
      </c>
      <c r="B19" t="s">
        <v>86</v>
      </c>
      <c r="C19" t="s">
        <v>71</v>
      </c>
      <c r="D19" s="6">
        <f>'Besoins'!$B$2*0.0000013462</f>
        <v>0.000001</v>
      </c>
      <c r="E19" t="s">
        <v>14</v>
      </c>
    </row>
    <row r="20">
      <c r="A20">
        <v>2</v>
      </c>
      <c r="B20" t="s">
        <v>87</v>
      </c>
      <c r="C20" t="s">
        <v>88</v>
      </c>
      <c r="D20" s="6">
        <f>'Besoins'!$B$2*0.0002692308</f>
        <v>0.000269</v>
      </c>
      <c r="E20" t="s">
        <v>24</v>
      </c>
    </row>
    <row r="21">
      <c r="A21">
        <v>2</v>
      </c>
      <c r="B21" t="s">
        <v>83</v>
      </c>
      <c r="C21" t="s">
        <v>71</v>
      </c>
      <c r="D21" s="6">
        <f>'Besoins'!$B$2*0.0000326923</f>
        <v>0.000033</v>
      </c>
      <c r="E21" t="s">
        <v>14</v>
      </c>
    </row>
    <row r="22">
      <c r="A22">
        <v>1</v>
      </c>
      <c r="B22" t="s">
        <v>89</v>
      </c>
      <c r="C22" t="s">
        <v>71</v>
      </c>
      <c r="D22" s="6">
        <f>'Besoins'!$B$2*0.32</f>
        <v>0.32</v>
      </c>
      <c r="E22" t="s">
        <v>14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"C85.PAIN.SEIGLRS · PAT.PATES.POUSSEES · référence : "&amp;Besoins!B3&amp;" "&amp;Besoins!C3&amp;" · multiplicateur réglable sur la feuille ""Besoins"""</f>
        <v>C85.PAIN.SEIGLRS · PAT.PATES.POUSSEES · référence : 2 300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Procedure!D2</f>
        <v>Meme methode que Pain de Seigle aux Noix (Labo Lenotre), avec des raisins secs a la place des cerneaux de noix</v>
      </c>
      <c r="C5"/>
      <c r="D5"/>
    </row>
    <row r="6">
      <c r="A6" t="s" s="15">
        <v>93</v>
      </c>
      <c r="B6" t="str" s="12">
        <f>Procedure!D3</f>
        <v>Faire 2 patons de 1190gr</v>
      </c>
      <c r="C6"/>
      <c r="D6"/>
    </row>
    <row r="7">
      <c r="A7" t="s" s="15">
        <v>94</v>
      </c>
      <c r="B7" t="str" s="12">
        <f>"[BADIGEONNER] "&amp;Procedure!D4</f>
        <v>[BADIGEONNER] Badigeonner d'eau a la rentree du four et a la sortie, cuisson 220-230C</v>
      </c>
      <c r="C7"/>
      <c r="D7"/>
    </row>
    <row r="8">
      <c r="A8"/>
      <c r="B8"/>
      <c r="C8"/>
      <c r="D8"/>
    </row>
    <row r="9">
      <c r="A9" t="s" s="14">
        <v>95</v>
      </c>
      <c r="B9"/>
      <c r="C9"/>
      <c r="D9"/>
    </row>
    <row r="10">
      <c r="A10" t="s" s="15">
        <v>92</v>
      </c>
      <c r="B10" t="str" s="12">
        <f>"[DISSOUDRE] "&amp;Procedure!D5</f>
        <v>[DISSOUDRE] Levain : delayer levure, eau, 150gr farine, repos 8h a 22C</v>
      </c>
      <c r="C10"/>
      <c r="D10"/>
    </row>
    <row r="11">
      <c r="A11" t="s" s="15">
        <v>93</v>
      </c>
      <c r="B11" t="str" s="12">
        <f>"[DISSOUDRE] "&amp;Procedure!D6</f>
        <v>[DISSOUDRE] Delayer ensemble sel, sucre, poudre de lait, oeufs</v>
      </c>
      <c r="C11"/>
      <c r="D11"/>
    </row>
    <row r="12">
      <c r="A12" t="s" s="15">
        <v>94</v>
      </c>
      <c r="B12" t="str" s="12">
        <f>"[METTRE] "&amp;Procedure!D7</f>
        <v>[METTRE] Mettre dans la cuve avec le levain et 850gr farine, faire comme la brioche</v>
      </c>
      <c r="C12"/>
      <c r="D12"/>
    </row>
    <row r="13">
      <c r="A13" t="s" s="15">
        <v>96</v>
      </c>
      <c r="B13" t="str" s="12">
        <f>Procedure!D8</f>
        <v>Grandes pieces : patons de 500gr, 350gr ou 250gr</v>
      </c>
      <c r="C13"/>
      <c r="D13"/>
    </row>
    <row r="14">
      <c r="A14"/>
      <c r="B14"/>
      <c r="C14"/>
      <c r="D14"/>
    </row>
    <row r="15">
      <c r="A15" t="s" s="16">
        <v>97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2026-09-15T15:41:05Z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2026-09-15T15:41:05Z</dcterms:modified>
  <cp:revision>1</cp:revision>
</cp:coreProperties>
</file>