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<sst xmlns="http://schemas.openxmlformats.org/spreadsheetml/2006/main" count="100" uniqueCount="100">
  <si>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</si>
  <si>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</si>
  <si>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</si>
  <si>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</si>
  <si>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</si>
  <si>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</si>
  <si>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</si>
  <si>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</si>
  <si>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</si>
  <si>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</si>
  <si>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</si>
  <si>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</si>
  <si>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</si>
  <si>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</si>
  <si>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</si>
  <si>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</si>
  <si>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</si>
  <si>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</si>
  <si>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</si>
  <si>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</si>
  <si>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</si>
  <si>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</si>
  <si>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</si>
  <si>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</si>
  <si>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</si>
  <si>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</si>
  <si>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</si>
  <si>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</si>
  <si>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</si>
  <si>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</si>
  <si>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</si>
  <si>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</si>
  <si>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</si>
  <si>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</si>
  <si>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</si>
  <si>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</si>
  <si>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</si>
  <si>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</si>
  <si>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</si>
  <si>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</si>
  <si>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</si>
  <si>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</si>
  <si>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</si>
  <si>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</si>
  <si>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</si>
  <si>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</si>
  <si>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</si>
  <si>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</si>
  <si>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</si>
  <si>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</si>
  <si>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</si>
  <si>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Crepes Grand-Marnier (50 portions)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</si>
  <si>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</si>
  <si>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</si>
  <si>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</si>
  <si>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</si>
  <si>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</si>
  <si>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</si>
  <si>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</si>
  <si>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</si>
  <si>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</si>
  <si>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</si>
  <si>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</si>
  <si>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</si>
  <si>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</si>
  <si>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</si>
  <si>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</si>
  <si>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</si>
  <si>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</si>
  <si>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</si>
  <si>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</si>
  <si>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</si>
  <si>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</si>
  <si>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</si>
  <si>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</si>
  <si>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</si>
  <si>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</si>
  <si>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 (conv.)</t>
  </si>
  <si>
    <t>conversion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</si>
  <si>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</si>
  <si>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</si>
  <si>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</si>
  <si>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</si>
  <si>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 xml:space="preserve">        ↳ ORANGE</t>
  </si>
  <si>
    <t xml:space="preserve">    ↳ Crème Pâtissière I (méthode-cadre)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</si>
  <si>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</si>
  <si>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</si>
  <si>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</si>
  <si>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</si>
  <si>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 xml:space="preserve">        ↳ Amidon de maïs (Maïzena)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</si>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</sst>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5210</v>
      </c>
      <c r="C3" t="s" s="5">
        <v>3</v>
      </c>
      <c r="D3"/>
      <c r="E3"/>
      <c r="F3"/>
    </row>
    <row r="4">
      <c r="A4" t="s">
        <v>4</v>
      </c>
      <c r="B4" s="6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E7*20.3272857143</f>
        <v>2.032729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9">
        <f>E8*13.3119</f>
        <v>1.33119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E9*0.489836</f>
        <v>0.489836</v>
      </c>
    </row>
    <row r="10">
      <c r="A10" t="s" s="8">
        <v>22</v>
      </c>
      <c r="B10" t="s">
        <v>23</v>
      </c>
      <c r="C10" t="s">
        <v>20</v>
      </c>
      <c r="D10" s="4">
        <v>0.4</v>
      </c>
      <c r="E10" s="6">
        <f>D10*$B$2</f>
        <v>0.4</v>
      </c>
      <c r="F10" t="s">
        <v>15</v>
      </c>
      <c r="G10" s="9">
        <f>E10*3.8423</f>
        <v>1.53692</v>
      </c>
    </row>
    <row r="11">
      <c r="A11" t="s" s="8">
        <v>24</v>
      </c>
      <c r="B11" t="s">
        <v>25</v>
      </c>
      <c r="C11" t="s">
        <v>26</v>
      </c>
      <c r="D11" s="4">
        <v>0.36</v>
      </c>
      <c r="E11" s="6">
        <f>D11*$B$2</f>
        <v>0.36</v>
      </c>
      <c r="F11" t="s">
        <v>21</v>
      </c>
      <c r="G11" s="9">
        <f>E11*3.9514</f>
        <v>1.422504</v>
      </c>
    </row>
    <row r="12">
      <c r="A12" t="s" s="8">
        <v>27</v>
      </c>
      <c r="B12" t="s">
        <v>28</v>
      </c>
      <c r="C12" t="s">
        <v>26</v>
      </c>
      <c r="D12" s="4">
        <v>1</v>
      </c>
      <c r="E12" s="6">
        <f>D12*$B$2</f>
        <v>1</v>
      </c>
      <c r="F12" t="s">
        <v>21</v>
      </c>
      <c r="G12" s="9">
        <f>E12*0.6544641786</f>
        <v>0.654464</v>
      </c>
    </row>
    <row r="13">
      <c r="A13" t="s" s="8">
        <v>29</v>
      </c>
      <c r="B13" t="s">
        <v>30</v>
      </c>
      <c r="C13" t="s">
        <v>31</v>
      </c>
      <c r="D13" s="4">
        <v>27.508772</v>
      </c>
      <c r="E13" s="6">
        <f>D13*$B$2</f>
        <v>27.508772</v>
      </c>
      <c r="F13" t="s">
        <v>32</v>
      </c>
      <c r="G13" s="9">
        <f>E13*0.2699999993</f>
        <v>7.427368</v>
      </c>
    </row>
    <row r="14">
      <c r="A14" t="s">
        <v>33</v>
      </c>
      <c r="B14" t="s">
        <v>34</v>
      </c>
      <c r="C14" t="s">
        <v>35</v>
      </c>
      <c r="D14" s="4">
        <v>0.666667</v>
      </c>
      <c r="E14" s="6">
        <f>D14*$B$2</f>
        <v>0.666667</v>
      </c>
      <c r="F14" t="s">
        <v>21</v>
      </c>
      <c r="G14" s="9">
        <f>E14*319.9998400001</f>
        <v>213.333333</v>
      </c>
    </row>
    <row r="15">
      <c r="A15" t="s">
        <v>36</v>
      </c>
      <c r="B15" t="s">
        <v>37</v>
      </c>
      <c r="C15" t="s">
        <v>38</v>
      </c>
      <c r="D15" s="4">
        <v>0.053333</v>
      </c>
      <c r="E15" s="6">
        <f>D15*$B$2</f>
        <v>0.053333</v>
      </c>
      <c r="F15" t="s">
        <v>21</v>
      </c>
      <c r="G15" s="9">
        <f>E15*1.6000100001</f>
        <v>0.085333</v>
      </c>
    </row>
    <row r="16">
      <c r="A16" t="s" s="8">
        <v>39</v>
      </c>
      <c r="B16" t="s">
        <v>40</v>
      </c>
      <c r="C16" t="s">
        <v>31</v>
      </c>
      <c r="D16" s="4">
        <v>3.666667</v>
      </c>
      <c r="E16" s="6">
        <f>D16*$B$2</f>
        <v>3.666667</v>
      </c>
      <c r="F16" t="s">
        <v>15</v>
      </c>
      <c r="G16" s="9">
        <f>E16*0.5998999455</f>
        <v>2.199633</v>
      </c>
    </row>
    <row r="17">
      <c r="A17" t="s">
        <v>41</v>
      </c>
      <c r="B17" t="s">
        <v>42</v>
      </c>
      <c r="C17" t="s">
        <v>43</v>
      </c>
      <c r="D17" s="4">
        <v>0.416667</v>
      </c>
      <c r="E17" s="6">
        <f>D17*$B$2</f>
        <v>0.416667</v>
      </c>
      <c r="F17" t="s">
        <v>21</v>
      </c>
      <c r="G17" s="9">
        <f>E17*0.819999344</f>
        <v>0.341667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>
        <v>1</v>
      </c>
      <c r="C5" t="s">
        <v>58</v>
      </c>
      <c r="D5" t="s" s="12">
        <v>59</v>
      </c>
      <c r="E5" t="s" s="12"/>
      <c r="F5"/>
    </row>
    <row r="6">
      <c r="A6" t="s">
        <v>57</v>
      </c>
      <c r="B6">
        <v>2</v>
      </c>
      <c r="C6" t="s">
        <v>60</v>
      </c>
      <c r="D6" t="s" s="12">
        <v>61</v>
      </c>
      <c r="E6" t="s" s="12"/>
      <c r="F6"/>
    </row>
    <row r="7">
      <c r="A7" t="s">
        <v>57</v>
      </c>
      <c r="B7">
        <v>3</v>
      </c>
      <c r="C7" t="s">
        <v>62</v>
      </c>
      <c r="D7" t="s" s="12">
        <v>63</v>
      </c>
      <c r="E7" t="s" s="12"/>
      <c r="F7"/>
    </row>
    <row r="8">
      <c r="A8" t="s">
        <v>57</v>
      </c>
      <c r="B8">
        <v>4</v>
      </c>
      <c r="C8" t="s">
        <v>58</v>
      </c>
      <c r="D8" t="s" s="12">
        <v>64</v>
      </c>
      <c r="E8" t="s" s="12"/>
      <c r="F8"/>
    </row>
    <row r="9">
      <c r="A9" t="s">
        <v>57</v>
      </c>
      <c r="B9">
        <v>5</v>
      </c>
      <c r="C9" t="s">
        <v>65</v>
      </c>
      <c r="D9" t="s" s="12">
        <v>66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51</v>
      </c>
      <c r="C2" t="s">
        <v>71</v>
      </c>
      <c r="D2" s="6">
        <f>'Besoins'!$B$2*5210</f>
        <v>5210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</f>
        <v>1</v>
      </c>
      <c r="E3" t="s">
        <v>21</v>
      </c>
    </row>
    <row r="4">
      <c r="A4">
        <v>1</v>
      </c>
      <c r="B4" t="s">
        <v>74</v>
      </c>
      <c r="C4" t="s">
        <v>73</v>
      </c>
      <c r="D4" s="6">
        <f>'Besoins'!$B$2*0.4</f>
        <v>0.4</v>
      </c>
      <c r="E4" t="s">
        <v>15</v>
      </c>
    </row>
    <row r="5">
      <c r="A5">
        <v>1</v>
      </c>
      <c r="B5" t="s">
        <v>75</v>
      </c>
      <c r="C5" t="s">
        <v>73</v>
      </c>
      <c r="D5" s="6">
        <f>'Besoins'!$B$2*0.25</f>
        <v>0.25</v>
      </c>
      <c r="E5" t="s">
        <v>21</v>
      </c>
    </row>
    <row r="6">
      <c r="A6">
        <v>1</v>
      </c>
      <c r="B6" t="s">
        <v>76</v>
      </c>
      <c r="C6" t="s">
        <v>73</v>
      </c>
      <c r="D6" s="6">
        <f>'Besoins'!$B$2*0.36</f>
        <v>0.36</v>
      </c>
      <c r="E6" t="s">
        <v>21</v>
      </c>
    </row>
    <row r="7">
      <c r="A7">
        <v>1</v>
      </c>
      <c r="B7" t="s">
        <v>77</v>
      </c>
      <c r="C7" t="s">
        <v>78</v>
      </c>
      <c r="D7" s="6">
        <f>'Besoins'!$B$2*24</f>
        <v>24</v>
      </c>
      <c r="E7" t="s">
        <v>32</v>
      </c>
    </row>
    <row r="8">
      <c r="A8">
        <v>1</v>
      </c>
      <c r="B8" t="s">
        <v>79</v>
      </c>
      <c r="C8" t="s">
        <v>73</v>
      </c>
      <c r="D8" s="6">
        <f>'Besoins'!$B$2*3</f>
        <v>3</v>
      </c>
      <c r="E8" t="s">
        <v>15</v>
      </c>
    </row>
    <row r="9">
      <c r="A9">
        <v>1</v>
      </c>
      <c r="B9" t="s">
        <v>80</v>
      </c>
      <c r="C9" t="s">
        <v>73</v>
      </c>
      <c r="D9" s="6">
        <f>'Besoins'!$B$2*0.1</f>
        <v>0.1</v>
      </c>
      <c r="E9" t="s">
        <v>15</v>
      </c>
    </row>
    <row r="10">
      <c r="A10">
        <v>1</v>
      </c>
      <c r="B10" t="s">
        <v>81</v>
      </c>
      <c r="C10" t="s">
        <v>73</v>
      </c>
      <c r="D10" s="6">
        <f>'Besoins'!$B$2*0.1</f>
        <v>0.1</v>
      </c>
      <c r="E10" t="s">
        <v>15</v>
      </c>
    </row>
    <row r="11">
      <c r="A11">
        <v>1</v>
      </c>
      <c r="B11" t="s">
        <v>82</v>
      </c>
      <c r="C11" t="s">
        <v>71</v>
      </c>
      <c r="D11" s="6">
        <f>'Besoins'!$B$2*1</f>
        <v>1</v>
      </c>
      <c r="E11" t="s">
        <v>32</v>
      </c>
    </row>
    <row r="12">
      <c r="A12">
        <v>2</v>
      </c>
      <c r="B12" t="s">
        <v>83</v>
      </c>
      <c r="C12" t="s">
        <v>73</v>
      </c>
      <c r="D12" s="6">
        <f>'Besoins'!$B$2*1</f>
        <v>1</v>
      </c>
      <c r="E12" t="s">
        <v>21</v>
      </c>
    </row>
    <row r="13">
      <c r="A13">
        <v>1</v>
      </c>
      <c r="B13" t="s">
        <v>84</v>
      </c>
      <c r="C13" t="s">
        <v>71</v>
      </c>
      <c r="D13" s="6">
        <f>'Besoins'!$B$2*1</f>
        <v>1</v>
      </c>
      <c r="E13" t="s">
        <v>21</v>
      </c>
    </row>
    <row r="14">
      <c r="A14">
        <v>2</v>
      </c>
      <c r="B14" t="s">
        <v>85</v>
      </c>
      <c r="C14" t="s">
        <v>73</v>
      </c>
      <c r="D14" s="6">
        <f>'Besoins'!$B$2*0.6666666667</f>
        <v>0.666667</v>
      </c>
      <c r="E14" t="s">
        <v>15</v>
      </c>
    </row>
    <row r="15">
      <c r="A15">
        <v>2</v>
      </c>
      <c r="B15" t="s">
        <v>86</v>
      </c>
      <c r="C15" t="s">
        <v>73</v>
      </c>
      <c r="D15" s="6">
        <f>'Besoins'!$B$2*0.1666666667</f>
        <v>0.166667</v>
      </c>
      <c r="E15" t="s">
        <v>21</v>
      </c>
    </row>
    <row r="16">
      <c r="A16">
        <v>2</v>
      </c>
      <c r="B16" t="s">
        <v>87</v>
      </c>
      <c r="C16" t="s">
        <v>73</v>
      </c>
      <c r="D16" s="6">
        <f>'Besoins'!$B$2*0.6666666667</f>
        <v>0.666667</v>
      </c>
      <c r="E16" t="s">
        <v>32</v>
      </c>
    </row>
    <row r="17">
      <c r="A17">
        <v>2</v>
      </c>
      <c r="B17" t="s">
        <v>88</v>
      </c>
      <c r="C17" t="s">
        <v>78</v>
      </c>
      <c r="D17" s="6">
        <f>'Besoins'!$B$2*0.1333333333</f>
        <v>0.133333</v>
      </c>
      <c r="E17" t="s">
        <v>15</v>
      </c>
    </row>
    <row r="18">
      <c r="A18">
        <v>2</v>
      </c>
      <c r="B18" t="s">
        <v>89</v>
      </c>
      <c r="C18" t="s">
        <v>73</v>
      </c>
      <c r="D18" s="6">
        <f>'Besoins'!$B$2*0.0533333333</f>
        <v>0.053333</v>
      </c>
      <c r="E1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"[FOURRER] "&amp;Procedure!D2</f>
        <v>[FOURRER] Garniture : melanger 1kg creme patissiere, 1dl jus d'oranges, 100gr zeste, 250ml Grand Marnier</v>
      </c>
      <c r="C5"/>
      <c r="D5"/>
    </row>
    <row r="6">
      <c r="A6" t="s" s="15">
        <v>93</v>
      </c>
      <c r="B6" t="str" s="12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4">
        <v>94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95</v>
      </c>
      <c r="B11"/>
      <c r="C11"/>
      <c r="D11"/>
    </row>
    <row r="12">
      <c r="A12" t="s" s="15">
        <v>92</v>
      </c>
      <c r="B12" t="str" s="12">
        <f>"[BOUILLIR] "&amp;Procedure!D5</f>
        <v>[BOUILLIR] Bouillir 1L de lait, 150gr de sucre semoule, 1 gousse de vanille</v>
      </c>
      <c r="C12"/>
      <c r="D12"/>
    </row>
    <row r="13">
      <c r="A13" t="s" s="15">
        <v>93</v>
      </c>
      <c r="B13" t="str" s="12">
        <f>"[BLANCHIR] "&amp;Procedure!D6</f>
        <v>[BLANCHIR] Blanchir 100gr de sucre semoule, 200ml de jaunes d'œufs, 80gr d'amidon de maïs</v>
      </c>
      <c r="C13"/>
      <c r="D13"/>
    </row>
    <row r="14">
      <c r="A14" t="s" s="15">
        <v>96</v>
      </c>
      <c r="B14" t="str" s="12">
        <f>"[VERSER] "&amp;Procedure!D7</f>
        <v>[VERSER] Verser et mélanger 1/3 de la 1ère masse bouillante, puis toute la 1ère masse dans la 2ème</v>
      </c>
      <c r="C14"/>
      <c r="D14"/>
    </row>
    <row r="15">
      <c r="A15" t="s" s="15">
        <v>97</v>
      </c>
      <c r="B15" t="str" s="12">
        <f>"[BOUILLIR] "&amp;Procedure!D8</f>
        <v>[BOUILLIR] Jusqu'au 1er bouillon pendant ±30', éteindre</v>
      </c>
      <c r="C15"/>
      <c r="D15"/>
    </row>
    <row r="16">
      <c r="A16" t="s" s="15">
        <v>98</v>
      </c>
      <c r="B16" t="str" s="12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7">
        <v>99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