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<sst xmlns="http://schemas.openxmlformats.org/spreadsheetml/2006/main" count="95" uniqueCount="95">
  <si>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</si>
  <si>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</si>
  <si>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</si>
  <si>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</si>
  <si>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</si>
  <si>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</si>
  <si>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</si>
  <si>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</si>
  <si>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</si>
  <si>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</si>
  <si>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</si>
  <si>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</si>
  <si>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</si>
  <si>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</si>
  <si>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</si>
  <si>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</si>
  <si>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</si>
  <si>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</si>
  <si>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</si>
  <si>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</si>
  <si>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</si>
  <si>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</si>
  <si>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</si>
  <si>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</si>
  <si>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</si>
  <si>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</si>
  <si>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</si>
  <si>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</si>
  <si>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</si>
  <si>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</si>
  <si>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</si>
  <si>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</si>
  <si>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</si>
  <si>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</si>
  <si>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</si>
  <si>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</si>
  <si>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</si>
  <si>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</si>
  <si>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</si>
  <si>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</si>
  <si>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</si>
  <si>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</si>
  <si>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</si>
  <si>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</si>
  <si>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</si>
  <si>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</si>
  <si>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</si>
  <si>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</si>
  <si>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</si>
  <si>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</si>
  <si>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</si>
  <si>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</si>
  <si>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Garnie pour Buffet (Wittamer)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</si>
  <si>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</si>
  <si>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</si>
  <si>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</si>
  <si>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</si>
  <si>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</si>
  <si>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</si>
  <si>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</si>
  <si>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</si>
  <si>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</si>
  <si>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</si>
  <si>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</si>
  <si>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</si>
  <si>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</si>
  <si>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</si>
  <si>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</si>
  <si>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</si>
  <si>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</si>
  <si>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</si>
  <si>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</si>
  <si>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</si>
  <si>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</si>
  <si>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</si>
  <si>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</si>
  <si>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</si>
  <si>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</si>
  <si>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</si>
  <si>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</si>
  <si>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</si>
  <si>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</si>
  <si>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</si>
  <si>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Lait entier en poudre 26% MG</t>
  </si>
  <si>
    <t xml:space="preserve">    ↳ FARINE (000)</t>
  </si>
  <si>
    <t xml:space="preserve">    ↳ BEURRE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</si>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</sst>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1920</v>
      </c>
      <c r="C3" t="s" s="5">
        <v>3</v>
      </c>
      <c r="D3"/>
      <c r="E3"/>
      <c r="F3"/>
    </row>
    <row r="4">
      <c r="A4" t="s">
        <v>4</v>
      </c>
      <c r="B4" s="6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E8*0.489836</f>
        <v>0.489836</v>
      </c>
    </row>
    <row r="9">
      <c r="A9" t="s" s="9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15</v>
      </c>
      <c r="G9" s="8">
        <f>E9*0.5999</f>
        <v>0.29995</v>
      </c>
    </row>
    <row r="10">
      <c r="A10" t="s" s="9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19</v>
      </c>
      <c r="G10" s="8">
        <f>E10*3.9514</f>
        <v>0.59271</v>
      </c>
    </row>
    <row r="11">
      <c r="A11" t="s">
        <v>26</v>
      </c>
      <c r="B11" t="s">
        <v>27</v>
      </c>
      <c r="C11" t="s">
        <v>28</v>
      </c>
      <c r="D11" s="4">
        <v>0.08</v>
      </c>
      <c r="E11" s="6">
        <f>D11*$B$2</f>
        <v>0.08</v>
      </c>
      <c r="F11" t="s">
        <v>19</v>
      </c>
      <c r="G11" s="8">
        <f>E11*5.2</f>
        <v>0.416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19</v>
      </c>
      <c r="G12" s="8">
        <f>E12*0.35</f>
        <v>0.14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19</v>
      </c>
      <c r="G13" s="8">
        <f>E13*2.2</f>
        <v>0.11</v>
      </c>
    </row>
    <row r="14">
      <c r="A14" t="s" s="9">
        <v>35</v>
      </c>
      <c r="B14" t="s">
        <v>36</v>
      </c>
      <c r="C14" t="s">
        <v>37</v>
      </c>
      <c r="D14" s="4">
        <v>3</v>
      </c>
      <c r="E14" s="6">
        <f>D14*$B$2</f>
        <v>3</v>
      </c>
      <c r="F14" t="s">
        <v>38</v>
      </c>
      <c r="G14" s="8">
        <f>E14*0.27</f>
        <v>0.81</v>
      </c>
    </row>
    <row r="15">
      <c r="A15" t="s" s="9">
        <v>39</v>
      </c>
      <c r="B15" t="s">
        <v>40</v>
      </c>
      <c r="C15" t="s">
        <v>41</v>
      </c>
      <c r="D15" s="4">
        <v>0.02</v>
      </c>
      <c r="E15" s="6">
        <f>D15*$B$2</f>
        <v>0.02</v>
      </c>
      <c r="F15" t="s">
        <v>19</v>
      </c>
      <c r="G15" s="8">
        <f>E15*0.186416</f>
        <v>0.003728</v>
      </c>
    </row>
    <row r="16">
      <c r="A16" t="s">
        <v>42</v>
      </c>
      <c r="B16" t="s">
        <v>43</v>
      </c>
      <c r="C16" t="s">
        <v>44</v>
      </c>
      <c r="D16" s="4">
        <v>0.02</v>
      </c>
      <c r="E16" s="6">
        <f>D16*$B$2</f>
        <v>0.02</v>
      </c>
      <c r="F16" t="s">
        <v>19</v>
      </c>
      <c r="G16" s="8">
        <f>E16*0.82</f>
        <v>0.0164</v>
      </c>
    </row>
    <row r="17">
      <c r="A17"/>
      <c r="B17"/>
      <c r="C17"/>
      <c r="D17"/>
      <c r="E17"/>
      <c r="F17" t="s" s="10">
        <v>45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/>
    </row>
    <row r="3">
      <c r="A3" t="s">
        <v>52</v>
      </c>
      <c r="B3">
        <v>2</v>
      </c>
      <c r="C3" t="s">
        <v>53</v>
      </c>
      <c r="D3" t="s" s="12">
        <v>55</v>
      </c>
      <c r="E3" t="s" s="12"/>
      <c r="F3"/>
    </row>
    <row r="4">
      <c r="A4" t="s">
        <v>52</v>
      </c>
      <c r="B4">
        <v>3</v>
      </c>
      <c r="C4" t="s">
        <v>56</v>
      </c>
      <c r="D4" t="s" s="12">
        <v>57</v>
      </c>
      <c r="E4" t="s" s="12"/>
      <c r="F4"/>
    </row>
    <row r="5">
      <c r="A5" t="s">
        <v>52</v>
      </c>
      <c r="B5">
        <v>4</v>
      </c>
      <c r="C5" t="s">
        <v>58</v>
      </c>
      <c r="D5" t="s" s="12">
        <v>59</v>
      </c>
      <c r="E5" t="s" s="12"/>
      <c r="F5"/>
    </row>
    <row r="6">
      <c r="A6" t="s">
        <v>52</v>
      </c>
      <c r="B6">
        <v>5</v>
      </c>
      <c r="C6" t="s">
        <v>60</v>
      </c>
      <c r="D6" t="s" s="12">
        <v>61</v>
      </c>
      <c r="E6" t="s" s="12"/>
      <c r="F6"/>
    </row>
    <row r="7">
      <c r="A7" t="s">
        <v>62</v>
      </c>
      <c r="B7">
        <v>1</v>
      </c>
      <c r="C7" t="s">
        <v>56</v>
      </c>
      <c r="D7" t="s" s="12">
        <v>63</v>
      </c>
      <c r="E7" t="s" s="12"/>
      <c r="F7"/>
    </row>
    <row r="8">
      <c r="A8" t="s">
        <v>62</v>
      </c>
      <c r="B8">
        <v>2</v>
      </c>
      <c r="C8" t="s">
        <v>64</v>
      </c>
      <c r="D8" t="s" s="12">
        <v>65</v>
      </c>
      <c r="E8" t="s" s="12"/>
      <c r="F8"/>
    </row>
    <row r="9">
      <c r="A9" t="s">
        <v>62</v>
      </c>
      <c r="B9">
        <v>3</v>
      </c>
      <c r="C9" t="s">
        <v>66</v>
      </c>
      <c r="D9" t="s" s="12">
        <v>67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52</v>
      </c>
      <c r="C2" t="s">
        <v>72</v>
      </c>
      <c r="D2" s="6">
        <f>'Besoins'!$B$2*1920</f>
        <v>1920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'Besoins'!$B$2*0.05</f>
        <v>0.05</v>
      </c>
      <c r="E3" t="s">
        <v>19</v>
      </c>
    </row>
    <row r="4">
      <c r="A4">
        <v>1</v>
      </c>
      <c r="B4" t="s">
        <v>75</v>
      </c>
      <c r="C4" t="s">
        <v>74</v>
      </c>
      <c r="D4" s="6">
        <f>'Besoins'!$B$2*0.5</f>
        <v>0.5</v>
      </c>
      <c r="E4" t="s">
        <v>15</v>
      </c>
    </row>
    <row r="5">
      <c r="A5">
        <v>1</v>
      </c>
      <c r="B5" t="s">
        <v>76</v>
      </c>
      <c r="C5" t="s">
        <v>74</v>
      </c>
      <c r="D5" s="6">
        <f>'Besoins'!$B$2*0.02</f>
        <v>0.02</v>
      </c>
      <c r="E5" t="s">
        <v>19</v>
      </c>
    </row>
    <row r="6">
      <c r="A6">
        <v>1</v>
      </c>
      <c r="B6" t="s">
        <v>77</v>
      </c>
      <c r="C6" t="s">
        <v>74</v>
      </c>
      <c r="D6" s="6">
        <f>'Besoins'!$B$2*0.02</f>
        <v>0.02</v>
      </c>
      <c r="E6" t="s">
        <v>19</v>
      </c>
    </row>
    <row r="7">
      <c r="A7">
        <v>1</v>
      </c>
      <c r="B7" t="s">
        <v>78</v>
      </c>
      <c r="C7" t="s">
        <v>79</v>
      </c>
      <c r="D7" s="6">
        <f>'Besoins'!$B$2*3</f>
        <v>3</v>
      </c>
      <c r="E7" t="s">
        <v>38</v>
      </c>
    </row>
    <row r="8">
      <c r="A8">
        <v>1</v>
      </c>
      <c r="B8" t="s">
        <v>80</v>
      </c>
      <c r="C8" t="s">
        <v>72</v>
      </c>
      <c r="D8" s="6">
        <f>'Besoins'!$B$2*0.1</f>
        <v>0.1</v>
      </c>
      <c r="E8" t="s">
        <v>19</v>
      </c>
    </row>
    <row r="9">
      <c r="A9">
        <v>2</v>
      </c>
      <c r="B9" t="s">
        <v>81</v>
      </c>
      <c r="C9" t="s">
        <v>74</v>
      </c>
      <c r="D9" s="6">
        <f>'Besoins'!$B$2*0.4</f>
        <v>0.4</v>
      </c>
      <c r="E9" t="s">
        <v>19</v>
      </c>
    </row>
    <row r="10">
      <c r="A10">
        <v>2</v>
      </c>
      <c r="B10" t="s">
        <v>82</v>
      </c>
      <c r="C10" t="s">
        <v>74</v>
      </c>
      <c r="D10" s="6">
        <f>'Besoins'!$B$2*0.05</f>
        <v>0.05</v>
      </c>
      <c r="E10" t="s">
        <v>15</v>
      </c>
    </row>
    <row r="11">
      <c r="A11">
        <v>1</v>
      </c>
      <c r="B11" t="s">
        <v>83</v>
      </c>
      <c r="C11" t="s">
        <v>74</v>
      </c>
      <c r="D11" s="6">
        <f>'Besoins'!$B$2*0.08</f>
        <v>0.08</v>
      </c>
      <c r="E11" t="s">
        <v>19</v>
      </c>
    </row>
    <row r="12">
      <c r="A12">
        <v>1</v>
      </c>
      <c r="B12" t="s">
        <v>84</v>
      </c>
      <c r="C12" t="s">
        <v>74</v>
      </c>
      <c r="D12" s="6">
        <f>'Besoins'!$B$2*1</f>
        <v>1</v>
      </c>
      <c r="E12" t="s">
        <v>19</v>
      </c>
    </row>
    <row r="13">
      <c r="A13">
        <v>1</v>
      </c>
      <c r="B13" t="s">
        <v>85</v>
      </c>
      <c r="C13" t="s">
        <v>74</v>
      </c>
      <c r="D13" s="6">
        <f>'Besoins'!$B$2*0.15</f>
        <v>0.15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"[DISSOUDRE] "&amp;Procedure!D2</f>
        <v>[DISSOUDRE] Delayer ensemble levure et eau temperee</v>
      </c>
      <c r="C5"/>
      <c r="D5"/>
    </row>
    <row r="6">
      <c r="A6" t="s" s="15">
        <v>89</v>
      </c>
      <c r="B6" t="str" s="12">
        <f>"[DISSOUDRE] "&amp;Procedure!D3</f>
        <v>[DISSOUDRE] Delayer ensemble sel, sucre, oeufs, extrait feculant, poudre de lait</v>
      </c>
      <c r="C6"/>
      <c r="D6"/>
    </row>
    <row r="7">
      <c r="A7" t="s" s="15">
        <v>90</v>
      </c>
      <c r="B7" t="str" s="12">
        <f>"[METTRE] "&amp;Procedure!D4</f>
        <v>[METTRE] Mettre le tout dans une cuve contenant la farine, petrir jusqu'a decollement</v>
      </c>
      <c r="C7"/>
      <c r="D7"/>
    </row>
    <row r="8">
      <c r="A8" t="s" s="15">
        <v>91</v>
      </c>
      <c r="B8" t="str" s="12">
        <f>"[REPOSER] "&amp;Procedure!D5</f>
        <v>[REPOSER] Laisser reposer 1h</v>
      </c>
      <c r="C8"/>
      <c r="D8"/>
    </row>
    <row r="9">
      <c r="A9" t="s" s="15">
        <v>92</v>
      </c>
      <c r="B9" t="str" s="12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4">
        <v>93</v>
      </c>
      <c r="B11"/>
      <c r="C11"/>
      <c r="D11"/>
    </row>
    <row r="12">
      <c r="A12" t="s" s="15">
        <v>88</v>
      </c>
      <c r="B12" t="str" s="12">
        <f>"[METTRE] "&amp;Procedure!D7</f>
        <v>[METTRE] Mettre en purée 4kg de pommes de terre</v>
      </c>
      <c r="C12"/>
      <c r="D12"/>
    </row>
    <row r="13">
      <c r="A13" t="s" s="15">
        <v>89</v>
      </c>
      <c r="B13" t="str" s="12">
        <f>"[INCORPORER] "&amp;Procedure!D8</f>
        <v>[INCORPORER] Ajouter 500ml d'eau</v>
      </c>
      <c r="C13"/>
      <c r="D13"/>
    </row>
    <row r="14">
      <c r="A14" t="s" s="15">
        <v>90</v>
      </c>
      <c r="B14" t="str" s="12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