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<sst xmlns="http://schemas.openxmlformats.org/spreadsheetml/2006/main" count="81" uniqueCount="81">
  <si>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</si>
  <si>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</si>
  <si>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</si>
  <si>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</si>
  <si>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</si>
  <si>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</si>
  <si>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</si>
  <si>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</si>
  <si>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</si>
  <si>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</si>
  <si>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</si>
  <si>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</si>
  <si>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</si>
  <si>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</si>
  <si>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</si>
  <si>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</si>
  <si>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</si>
  <si>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</si>
  <si>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</si>
  <si>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</si>
  <si>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</si>
  <si>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</si>
  <si>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</si>
  <si>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</si>
  <si>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</si>
  <si>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</si>
  <si>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</si>
  <si>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</si>
  <si>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</si>
  <si>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</si>
  <si>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</si>
  <si>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</si>
  <si>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</si>
  <si>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</si>
  <si>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</si>
  <si>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</si>
  <si>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</si>
  <si>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</si>
  <si>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</si>
  <si>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</si>
  <si>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III (Feuille d'Automne)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</si>
  <si>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</si>
  <si>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</si>
  <si>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</si>
  <si>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</si>
  <si>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</si>
  <si>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</si>
  <si>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</si>
  <si>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</si>
  <si>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</si>
  <si>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</si>
  <si>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</si>
  <si>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</si>
  <si>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</si>
  <si>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</si>
  <si>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</si>
  <si>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</si>
  <si>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</si>
  <si>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</si>
  <si>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</si>
  <si>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</si>
  <si>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</si>
  <si>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</si>
  <si>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Callebaut 811 (couverture noire 54,5% cacao)</t>
  </si>
  <si>
    <t>matiere</t>
  </si>
  <si>
    <t xml:space="preserve">    ↳ Couverture noir 75% cacao</t>
  </si>
  <si>
    <t xml:space="preserve">    ↳ Beurre doux 82% MG plaquette</t>
  </si>
  <si>
    <t xml:space="preserve">    ↳ JAUNE D'OEUF (ML) (conv.)</t>
  </si>
  <si>
    <t xml:space="preserve">    ↳ Glaçage Profiterolle I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</si>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</sst>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0.036145</v>
      </c>
      <c r="E7" s="6">
        <f>D7*$B$2</f>
        <v>0.036145</v>
      </c>
      <c r="F7" t="s">
        <v>15</v>
      </c>
      <c r="G7" s="9">
        <f>E7*2.5334704428</f>
        <v>0.091572</v>
      </c>
    </row>
    <row r="8">
      <c r="A8" t="s" s="8">
        <v>16</v>
      </c>
      <c r="B8" t="s">
        <v>17</v>
      </c>
      <c r="C8" t="s">
        <v>18</v>
      </c>
      <c r="D8" s="4">
        <v>9.263158</v>
      </c>
      <c r="E8" s="6">
        <f>D8*$B$2</f>
        <v>9.263158</v>
      </c>
      <c r="F8" t="s">
        <v>19</v>
      </c>
      <c r="G8" s="9">
        <f>E8*0.2699999969</f>
        <v>2.501053</v>
      </c>
    </row>
    <row r="9">
      <c r="A9" t="s">
        <v>20</v>
      </c>
      <c r="B9" t="s">
        <v>21</v>
      </c>
      <c r="C9" t="s">
        <v>22</v>
      </c>
      <c r="D9" s="4">
        <v>0.643373</v>
      </c>
      <c r="E9" s="6">
        <f>D9*$B$2</f>
        <v>0.643373</v>
      </c>
      <c r="F9" t="s">
        <v>3</v>
      </c>
      <c r="G9" s="9">
        <f>E9*18.0000138202</f>
        <v>11.580723</v>
      </c>
    </row>
    <row r="10">
      <c r="A10" t="s">
        <v>23</v>
      </c>
      <c r="B10" t="s">
        <v>24</v>
      </c>
      <c r="C10" t="s">
        <v>22</v>
      </c>
      <c r="D10" s="4">
        <v>0.4</v>
      </c>
      <c r="E10" s="6">
        <f>D10*$B$2</f>
        <v>0.4</v>
      </c>
      <c r="F10" t="s">
        <v>3</v>
      </c>
      <c r="G10" s="9">
        <f>E10*16.5</f>
        <v>6.6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E11*5.2</f>
        <v>2.6</v>
      </c>
    </row>
    <row r="12">
      <c r="A12" t="s" s="8">
        <v>28</v>
      </c>
      <c r="B12" t="s">
        <v>29</v>
      </c>
      <c r="C12" t="s">
        <v>18</v>
      </c>
      <c r="D12" s="4">
        <v>0.216867</v>
      </c>
      <c r="E12" s="6">
        <f>D12*$B$2</f>
        <v>0.216867</v>
      </c>
      <c r="F12" t="s">
        <v>15</v>
      </c>
      <c r="G12" s="9">
        <f>E12*0.5999012998</f>
        <v>0.130099</v>
      </c>
    </row>
    <row r="13">
      <c r="A13" t="s">
        <v>30</v>
      </c>
      <c r="B13" t="s">
        <v>31</v>
      </c>
      <c r="C13" t="s">
        <v>32</v>
      </c>
      <c r="D13" s="4">
        <v>0.003614</v>
      </c>
      <c r="E13" s="6">
        <f>D13*$B$2</f>
        <v>0.003614</v>
      </c>
      <c r="F13" t="s">
        <v>3</v>
      </c>
      <c r="G13" s="9">
        <f>E13*0.8201038798</f>
        <v>0.002964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/>
      <c r="D5" t="s" s="12">
        <v>47</v>
      </c>
      <c r="E5" t="s" s="12"/>
      <c r="F5"/>
    </row>
    <row r="6">
      <c r="A6" t="s">
        <v>48</v>
      </c>
      <c r="B6">
        <v>1</v>
      </c>
      <c r="C6" t="s">
        <v>49</v>
      </c>
      <c r="D6" t="s" s="12">
        <v>50</v>
      </c>
      <c r="E6" t="s" s="12"/>
      <c r="F6"/>
    </row>
    <row r="7">
      <c r="A7" t="s">
        <v>48</v>
      </c>
      <c r="B7">
        <v>2</v>
      </c>
      <c r="C7" t="s">
        <v>51</v>
      </c>
      <c r="D7" t="s" s="12">
        <v>52</v>
      </c>
      <c r="E7" t="s" s="12"/>
      <c r="F7"/>
    </row>
    <row r="8">
      <c r="A8" t="s">
        <v>48</v>
      </c>
      <c r="B8">
        <v>3</v>
      </c>
      <c r="C8" t="s">
        <v>53</v>
      </c>
      <c r="D8" t="s" s="12">
        <v>54</v>
      </c>
      <c r="E8" t="s" s="12"/>
      <c r="F8"/>
    </row>
    <row r="9">
      <c r="A9" t="s">
        <v>48</v>
      </c>
      <c r="B9">
        <v>4</v>
      </c>
      <c r="C9"/>
      <c r="D9" t="s" s="12">
        <v>55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40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'Besoins'!$B$2*0.288</f>
        <v>0.288</v>
      </c>
      <c r="E3" t="s">
        <v>15</v>
      </c>
    </row>
    <row r="4">
      <c r="A4">
        <v>1</v>
      </c>
      <c r="B4" t="s">
        <v>63</v>
      </c>
      <c r="C4" t="s">
        <v>64</v>
      </c>
      <c r="D4" s="6">
        <f>'Besoins'!$B$2*0.6</f>
        <v>0.6</v>
      </c>
      <c r="E4" t="s">
        <v>3</v>
      </c>
    </row>
    <row r="5">
      <c r="A5">
        <v>1</v>
      </c>
      <c r="B5" t="s">
        <v>65</v>
      </c>
      <c r="C5" t="s">
        <v>64</v>
      </c>
      <c r="D5" s="6">
        <f>'Besoins'!$B$2*0.4</f>
        <v>0.4</v>
      </c>
      <c r="E5" t="s">
        <v>3</v>
      </c>
    </row>
    <row r="6">
      <c r="A6">
        <v>1</v>
      </c>
      <c r="B6" t="s">
        <v>66</v>
      </c>
      <c r="C6" t="s">
        <v>64</v>
      </c>
      <c r="D6" s="6">
        <f>'Besoins'!$B$2*0.5</f>
        <v>0.5</v>
      </c>
      <c r="E6" t="s">
        <v>3</v>
      </c>
    </row>
    <row r="7">
      <c r="A7">
        <v>1</v>
      </c>
      <c r="B7" t="s">
        <v>67</v>
      </c>
      <c r="C7" t="s">
        <v>62</v>
      </c>
      <c r="D7" s="6">
        <f>'Besoins'!$B$2*0.2</f>
        <v>0.2</v>
      </c>
      <c r="E7" t="s">
        <v>15</v>
      </c>
    </row>
    <row r="8">
      <c r="A8">
        <v>1</v>
      </c>
      <c r="B8" t="s">
        <v>68</v>
      </c>
      <c r="C8" t="s">
        <v>60</v>
      </c>
      <c r="D8" s="6">
        <f>'Besoins'!$B$2*0.3</f>
        <v>0.3</v>
      </c>
      <c r="E8" t="s">
        <v>3</v>
      </c>
    </row>
    <row r="9">
      <c r="A9">
        <v>2</v>
      </c>
      <c r="B9" t="s">
        <v>69</v>
      </c>
      <c r="C9" t="s">
        <v>64</v>
      </c>
      <c r="D9" s="6">
        <f>'Besoins'!$B$2*0.2168674699</f>
        <v>0.216867</v>
      </c>
      <c r="E9" t="s">
        <v>15</v>
      </c>
    </row>
    <row r="10">
      <c r="A10">
        <v>2</v>
      </c>
      <c r="B10" t="s">
        <v>70</v>
      </c>
      <c r="C10" t="s">
        <v>64</v>
      </c>
      <c r="D10" s="6">
        <f>'Besoins'!$B$2*0.043373494</f>
        <v>0.043373</v>
      </c>
      <c r="E10" t="s">
        <v>3</v>
      </c>
    </row>
    <row r="11">
      <c r="A11">
        <v>2</v>
      </c>
      <c r="B11" t="s">
        <v>71</v>
      </c>
      <c r="C11" t="s">
        <v>64</v>
      </c>
      <c r="D11" s="6">
        <f>'Besoins'!$B$2*0.0361445783</f>
        <v>0.036145</v>
      </c>
      <c r="E11" t="s">
        <v>3</v>
      </c>
    </row>
    <row r="12">
      <c r="A12">
        <v>2</v>
      </c>
      <c r="B12" t="s">
        <v>72</v>
      </c>
      <c r="C12" t="s">
        <v>64</v>
      </c>
      <c r="D12" s="6">
        <f>'Besoins'!$B$2*0.0036144578</f>
        <v>0.003614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"[BATTRE] "&amp;Procedure!D2</f>
        <v>[BATTRE] Battre, aider avec 800ml de blancs d'œufs et 200gr de sucre</v>
      </c>
      <c r="C5"/>
      <c r="D5"/>
    </row>
    <row r="6">
      <c r="A6" t="s" s="15">
        <v>76</v>
      </c>
      <c r="B6" t="str" s="12">
        <f>"[ÉTUVER] "&amp;Procedure!D3</f>
        <v>[ÉTUVER] Fondre ensemble 600gr de couverture fondante et 400gr de couverture amer à 45°C</v>
      </c>
      <c r="C6"/>
      <c r="D6"/>
    </row>
    <row r="7">
      <c r="A7" t="s" s="15">
        <v>77</v>
      </c>
      <c r="B7" t="str" s="12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5">
        <v>78</v>
      </c>
      <c r="B8" t="str" s="12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 t="s" s="15">
        <v>75</v>
      </c>
      <c r="B11" t="str" s="12">
        <f>"[BOUILLIR] "&amp;Procedure!D6</f>
        <v>[BOUILLIR] Bouillir 1500ml de lait</v>
      </c>
      <c r="C11"/>
      <c r="D11"/>
    </row>
    <row r="12">
      <c r="A12" t="s" s="15">
        <v>76</v>
      </c>
      <c r="B12" t="str" s="12">
        <f>"[INCORPORER] "&amp;Procedure!D7</f>
        <v>[INCORPORER] Ajouter 300gr de couverture fondant</v>
      </c>
      <c r="C12"/>
      <c r="D12"/>
    </row>
    <row r="13">
      <c r="A13" t="s" s="15">
        <v>77</v>
      </c>
      <c r="B13" t="str" s="12">
        <f>"[CRÉMER] "&amp;Procedure!D8</f>
        <v>[CRÉMER] Ensuite 250ml de crème fraîche et 25gr de sucre</v>
      </c>
      <c r="C13"/>
      <c r="D13"/>
    </row>
    <row r="14">
      <c r="A14" t="s" s="15">
        <v>78</v>
      </c>
      <c r="B14" t="str" s="12">
        <f>Procedure!D9</f>
        <v>Rebouillir le tout</v>
      </c>
      <c r="C14"/>
      <c r="D14"/>
    </row>
    <row r="15">
      <c r="A15"/>
      <c r="B15"/>
      <c r="C15"/>
      <c r="D15"/>
    </row>
    <row r="16">
      <c r="A16" t="s" s="16">
        <v>80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