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<sst xmlns="http://schemas.openxmlformats.org/spreadsheetml/2006/main" count="129" uniqueCount="129">
  <si>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</si>
  <si>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</si>
  <si>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</si>
  <si>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</si>
  <si>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</si>
  <si>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</si>
  <si>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</si>
  <si>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</si>
  <si>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</si>
  <si>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</si>
  <si>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</si>
  <si>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</si>
  <si>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</si>
  <si>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</si>
  <si>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</si>
  <si>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</si>
  <si>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</si>
  <si>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</si>
  <si>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</si>
  <si>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</si>
  <si>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</si>
  <si>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</si>
  <si>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</si>
  <si>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</si>
  <si>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</si>
  <si>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</si>
  <si>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</si>
  <si>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</si>
  <si>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</si>
  <si>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</si>
  <si>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</si>
  <si>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</si>
  <si>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00002621</t>
  </si>
  <si>
    <t>Baies de genévrier</t>
  </si>
  <si>
    <t>kg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</si>
  <si>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</si>
  <si>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</si>
  <si>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</si>
  <si>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</si>
  <si>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</si>
  <si>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</si>
  <si>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</si>
  <si>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</si>
  <si>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</si>
  <si>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</si>
  <si>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</si>
  <si>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</si>
  <si>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</si>
  <si>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</si>
  <si>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</si>
  <si>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</si>
  <si>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</si>
  <si>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</si>
  <si>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</si>
  <si>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</si>
  <si>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</si>
  <si>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</si>
  <si>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</si>
  <si>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00002606</t>
  </si>
  <si>
    <t>Os et parures maigres de gibier</t>
  </si>
  <si>
    <t>Viandes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</si>
  <si>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</si>
  <si>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</si>
  <si>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</si>
  <si>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</si>
  <si>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</si>
  <si>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</si>
  <si>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</si>
  <si>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</si>
  <si>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Os et parures maigres de gibier</t>
  </si>
  <si>
    <t>matiere</t>
  </si>
  <si>
    <t xml:space="preserve">        ↳ CAROTTE France extra colis 12kg</t>
  </si>
  <si>
    <t xml:space="preserve">        ↳ OIGNON jaune France cat.I 60-80mm</t>
  </si>
  <si>
    <t xml:space="preserve">        ↳ BOUQUET GARNI</t>
  </si>
  <si>
    <t>pc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</si>
  <si>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</si>
  <si>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</si>
  <si>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</si>
  <si>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</si>
  <si>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</si>
  <si>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</si>
  <si>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VIN BLANC CUISSON (L)</t>
  </si>
  <si>
    <t xml:space="preserve">            ↳ Vin blanc bib 10L UE</t>
  </si>
  <si>
    <t xml:space="preserve">        ↳ Eau (robinet - moy. France 2026)</t>
  </si>
  <si>
    <t xml:space="preserve">        ↳ Poivre noir en grains entiers</t>
  </si>
  <si>
    <t xml:space="preserve">        ↳ Baies de genévrier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</si>
  <si>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</si>
  <si>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</si>
  <si>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</si>
  <si>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</si>
  <si>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</si>
  <si>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</si>
  <si>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</si>
  <si>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</si>
  <si>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</si>
  <si>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</si>
  <si>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</si>
  <si>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</si>
  <si>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</si>
  <si>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</si>
  <si>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</si>
  <si>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</si>
  <si>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Mise en place du poste de travail — Réunir les denrées, le matériel de préparation et de cuisson. Contrôler la fraîcheur et la qualité des produits.</t>
  </si>
  <si>
    <t>Morceaux réguliers — coloration dorée à acajou au four</t>
  </si>
  <si>
    <t>ÉPLUCHER</t>
  </si>
  <si>
    <t>Concasser les os, les carcasses et les abattis ; les colorer au four dans une plaque à rôtir.</t>
  </si>
  <si>
    <t>PINCER</t>
  </si>
  <si>
    <t>Éplucher, laver et tailler la garniture aromatique ; ajouter carottes et oignons lorsque la coloration est presque suffisante, laisser suer.</t>
  </si>
  <si>
    <t>Coloration légère</t>
  </si>
  <si>
    <t>DÉGLACER</t>
  </si>
  <si>
    <t>MOUILLER</t>
  </si>
  <si>
    <t>Passer le fond de gibier ; le refroidir rapidement ; le réserver à couvert à + 3 °C maximum.</t>
  </si>
  <si>
    <t>Mouiller avec le vin blanc puis laisser réduire de moitié</t>
  </si>
  <si>
    <t>BOUQUET GARNI</t>
  </si>
  <si>
    <t>TRIER</t>
  </si>
  <si>
    <t>Mise en place — Peser et mesurer toutes les denrées, vérifier leur fraîcheur.</t>
  </si>
  <si>
    <t>FOURRER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</si>
  <si>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</si>
  <si>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</si>
  <si>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</si>
  <si>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</si>
  <si>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</si>
  <si>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</si>
  <si>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GRO_CDR_B262</t>
  </si>
  <si>
    <t xml:space="preserve">    BOUQUET GARNI</t>
  </si>
  <si>
    <t xml:space="preserve">    VIN BLANC CUISSON (L) (conv.)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</si>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</sst>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20.1826</v>
      </c>
    </row>
    <row r="12">
      <c r="A12" t="s" s="3">
        <v>17</v>
      </c>
      <c r="B12" s="4">
        <v>11.872117647059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20.1826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E7*20</f>
        <v>0.1</v>
      </c>
    </row>
    <row r="8">
      <c r="A8" t="s">
        <v>35</v>
      </c>
      <c r="B8" t="s">
        <v>36</v>
      </c>
      <c r="C8" t="s">
        <v>37</v>
      </c>
      <c r="D8" s="9">
        <v>7</v>
      </c>
      <c r="E8" s="11">
        <f>D8*$B$2</f>
        <v>7</v>
      </c>
      <c r="F8" t="s">
        <v>25</v>
      </c>
      <c r="G8" s="4">
        <f>E8*0.0043</f>
        <v>0.0301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E9*24.02</f>
        <v>1.201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34</v>
      </c>
      <c r="G10" s="4">
        <f>E10*12</f>
        <v>0.06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34</v>
      </c>
      <c r="G11" s="4">
        <f>E11*9.8</f>
        <v>0.049</v>
      </c>
    </row>
    <row r="12">
      <c r="A12" t="s">
        <v>48</v>
      </c>
      <c r="B12" t="s">
        <v>49</v>
      </c>
      <c r="C12" t="s">
        <v>47</v>
      </c>
      <c r="D12" s="9">
        <v>0.005</v>
      </c>
      <c r="E12" s="11">
        <f>D12*$B$2</f>
        <v>0.005</v>
      </c>
      <c r="F12" t="s">
        <v>34</v>
      </c>
      <c r="G12" s="4">
        <f>E12*8.5</f>
        <v>0.0425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34</v>
      </c>
      <c r="G13" s="4">
        <f>E13*1.1</f>
        <v>0.55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34</v>
      </c>
      <c r="G14" s="4">
        <f>E14*0.4</f>
        <v>0.2</v>
      </c>
    </row>
    <row r="15">
      <c r="A15" t="s">
        <v>55</v>
      </c>
      <c r="B15" t="s">
        <v>56</v>
      </c>
      <c r="C15" t="s">
        <v>52</v>
      </c>
      <c r="D15" s="9">
        <v>1</v>
      </c>
      <c r="E15" s="11">
        <f>D15*$B$2</f>
        <v>1</v>
      </c>
      <c r="F15" t="s">
        <v>57</v>
      </c>
      <c r="G15" s="4">
        <f>E15*0.45</f>
        <v>0.45</v>
      </c>
    </row>
    <row r="16">
      <c r="A16" t="s" s="12">
        <v>58</v>
      </c>
      <c r="B16" t="s">
        <v>59</v>
      </c>
      <c r="C16" t="s">
        <v>60</v>
      </c>
      <c r="D16" s="9">
        <v>5</v>
      </c>
      <c r="E16" s="11">
        <f>D16*$B$2</f>
        <v>5</v>
      </c>
      <c r="F16" t="s">
        <v>34</v>
      </c>
      <c r="G16" s="4">
        <f>E16*3.5</f>
        <v>17.5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34</v>
      </c>
      <c r="F4" t="s">
        <v>60</v>
      </c>
    </row>
    <row r="5">
      <c r="A5">
        <v>2</v>
      </c>
      <c r="B5" t="s">
        <v>71</v>
      </c>
      <c r="C5" t="s">
        <v>70</v>
      </c>
      <c r="D5" s="11">
        <v>0.5</v>
      </c>
      <c r="E5" t="s">
        <v>34</v>
      </c>
      <c r="F5" t="s">
        <v>52</v>
      </c>
    </row>
    <row r="6">
      <c r="A6">
        <v>2</v>
      </c>
      <c r="B6" t="s">
        <v>72</v>
      </c>
      <c r="C6" t="s">
        <v>70</v>
      </c>
      <c r="D6" s="11">
        <v>0.5</v>
      </c>
      <c r="E6" t="s">
        <v>34</v>
      </c>
      <c r="F6" t="s">
        <v>52</v>
      </c>
    </row>
    <row r="7">
      <c r="A7">
        <v>2</v>
      </c>
      <c r="B7" t="s">
        <v>73</v>
      </c>
      <c r="C7" t="s">
        <v>66</v>
      </c>
      <c r="D7" s="11">
        <v>5</v>
      </c>
      <c r="E7" t="s">
        <v>74</v>
      </c>
      <c r="F7" t="s">
        <v>75</v>
      </c>
    </row>
    <row r="8">
      <c r="A8">
        <v>3</v>
      </c>
      <c r="B8" t="s">
        <v>76</v>
      </c>
      <c r="C8" t="s">
        <v>66</v>
      </c>
      <c r="D8" s="11">
        <v>0.1</v>
      </c>
      <c r="E8" t="s">
        <v>34</v>
      </c>
      <c r="F8" t="s">
        <v>77</v>
      </c>
    </row>
    <row r="9">
      <c r="A9">
        <v>4</v>
      </c>
      <c r="B9" t="s">
        <v>78</v>
      </c>
      <c r="C9" t="s">
        <v>70</v>
      </c>
      <c r="D9" s="11">
        <v>1</v>
      </c>
      <c r="E9" t="s">
        <v>57</v>
      </c>
      <c r="F9" t="s">
        <v>52</v>
      </c>
    </row>
    <row r="10">
      <c r="A10">
        <v>3</v>
      </c>
      <c r="B10" t="s">
        <v>79</v>
      </c>
      <c r="C10" t="s">
        <v>70</v>
      </c>
      <c r="D10" s="11">
        <v>0.005</v>
      </c>
      <c r="E10" t="s">
        <v>34</v>
      </c>
      <c r="F10" t="s">
        <v>47</v>
      </c>
    </row>
    <row r="11">
      <c r="A11">
        <v>3</v>
      </c>
      <c r="B11" t="s">
        <v>80</v>
      </c>
      <c r="C11" t="s">
        <v>70</v>
      </c>
      <c r="D11" s="11">
        <v>0.005</v>
      </c>
      <c r="E11" t="s">
        <v>34</v>
      </c>
      <c r="F11" t="s">
        <v>47</v>
      </c>
    </row>
    <row r="12">
      <c r="A12">
        <v>2</v>
      </c>
      <c r="B12" t="s">
        <v>81</v>
      </c>
      <c r="C12" t="s">
        <v>66</v>
      </c>
      <c r="D12" s="11">
        <v>0.5</v>
      </c>
      <c r="E12" t="s">
        <v>25</v>
      </c>
      <c r="F12" t="s">
        <v>77</v>
      </c>
    </row>
    <row r="13">
      <c r="A13">
        <v>3</v>
      </c>
      <c r="B13" t="s">
        <v>82</v>
      </c>
      <c r="C13" t="s">
        <v>70</v>
      </c>
      <c r="D13" s="11">
        <v>0.05</v>
      </c>
      <c r="E13" t="s">
        <v>41</v>
      </c>
      <c r="F13" t="s">
        <v>40</v>
      </c>
    </row>
    <row r="14">
      <c r="A14">
        <v>2</v>
      </c>
      <c r="B14" t="s">
        <v>83</v>
      </c>
      <c r="C14" t="s">
        <v>70</v>
      </c>
      <c r="D14" s="11">
        <v>7</v>
      </c>
      <c r="E14" t="s">
        <v>25</v>
      </c>
      <c r="F14" t="s">
        <v>37</v>
      </c>
    </row>
    <row r="15">
      <c r="A15">
        <v>2</v>
      </c>
      <c r="B15" t="s">
        <v>84</v>
      </c>
      <c r="C15" t="s">
        <v>70</v>
      </c>
      <c r="D15" s="11">
        <v>0.005</v>
      </c>
      <c r="E15" t="s">
        <v>34</v>
      </c>
      <c r="F15" t="s">
        <v>44</v>
      </c>
    </row>
    <row r="16">
      <c r="A16">
        <v>2</v>
      </c>
      <c r="B16" t="s">
        <v>85</v>
      </c>
      <c r="C16" t="s">
        <v>70</v>
      </c>
      <c r="D16" s="11">
        <v>0.005</v>
      </c>
      <c r="E16" t="s">
        <v>34</v>
      </c>
      <c r="F16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100</v>
      </c>
      <c r="B8">
        <v>3</v>
      </c>
      <c r="C8" t="s">
        <v>106</v>
      </c>
      <c r="D8" t="s" s="14">
        <v>107</v>
      </c>
      <c r="E8" t="s" s="14">
        <v>108</v>
      </c>
      <c r="F8"/>
    </row>
    <row r="9">
      <c r="A9" t="s">
        <v>100</v>
      </c>
      <c r="B9">
        <v>4</v>
      </c>
      <c r="C9" t="s">
        <v>109</v>
      </c>
      <c r="D9" t="inlineStr" s="14">
        <is>
          <t>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E9" t="s" s="14"/>
      <c r="F9"/>
    </row>
    <row r="10">
      <c r="A10" t="s">
        <v>100</v>
      </c>
      <c r="B10">
        <v>5</v>
      </c>
      <c r="C10" t="s">
        <v>110</v>
      </c>
      <c r="D10" t="s" s="14">
        <v>111</v>
      </c>
      <c r="E10" t="s" s="14">
        <v>112</v>
      </c>
      <c r="F10"/>
    </row>
    <row r="11">
      <c r="A11" t="s">
        <v>113</v>
      </c>
      <c r="B11">
        <v>1</v>
      </c>
      <c r="C11" t="s">
        <v>114</v>
      </c>
      <c r="D11" t="s" s="14">
        <v>115</v>
      </c>
      <c r="E11" t="s" s="14"/>
      <c r="F11"/>
    </row>
    <row r="12">
      <c r="A12" t="s">
        <v>113</v>
      </c>
      <c r="B12">
        <v>2</v>
      </c>
      <c r="C12" t="s">
        <v>114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113</v>
      </c>
      <c r="B13">
        <v>3</v>
      </c>
      <c r="C13" t="s">
        <v>116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120</v>
      </c>
      <c r="B6" t="str" s="14">
        <f>"[PASSER] "&amp;Procedure!D3</f>
        <v>[PASSER] Passer le fond de gibier sans fouler</v>
      </c>
      <c r="C6"/>
      <c r="D6"/>
    </row>
    <row r="7">
      <c r="A7" t="s" s="17">
        <v>121</v>
      </c>
      <c r="B7" t="str" s="14">
        <f>"[REFROIDIR] "&amp;Procedure!D4</f>
        <v>[REFROIDIR] Refroidir rapidement</v>
      </c>
      <c r="C7"/>
      <c r="D7"/>
    </row>
    <row r="8">
      <c r="A8" t="s" s="17">
        <v>122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 t="s" s="17">
        <v>119</v>
      </c>
      <c r="B11" t="str" s="14">
        <f>"[CONCASSER] "&amp;Procedure!D6</f>
        <v>[CONCASSER] Mise en place du poste de travail — Réunir les denrées, le matériel de préparation et de cuisson. Contrôler la fraîcheur et la qualité des produits.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120</v>
      </c>
      <c r="B13" t="str" s="14">
        <f>"[ÉPLUCHER] "&amp;Procedure!D7</f>
        <v>[ÉPLUCHER] Concasser les os, les carcasses et les abattis ; les colorer au four dans une plaque à rôtir.</v>
      </c>
      <c r="C13"/>
      <c r="D13"/>
    </row>
    <row r="14">
      <c r="A14"/>
      <c r="B14" t="str">
        <f>Besoins!B16</f>
        <v>Os et parures maigres de gibier</v>
      </c>
      <c r="C14" s="11">
        <f>Besoins!E16</f>
        <v>5</v>
      </c>
      <c r="D14" t="str">
        <f>Besoins!F16</f>
        <v>kg</v>
      </c>
    </row>
    <row r="15">
      <c r="A15" t="s" s="17">
        <v>121</v>
      </c>
      <c r="B15" t="str" s="14">
        <f>"[PINCER] "&amp;Procedure!D8</f>
        <v>[PINCER] Éplucher, laver et tailler la garniture aromatique ; ajouter carottes et oignons lorsque la coloration est presque suffisante, laisser suer.</v>
      </c>
      <c r="C15"/>
      <c r="D15"/>
    </row>
    <row r="16">
      <c r="A16"/>
      <c r="B16" t="str">
        <f>Besoins!B13</f>
        <v>CAROTTE France extra colis 12kg</v>
      </c>
      <c r="C16" s="11">
        <f>Besoins!E13</f>
        <v>0.5</v>
      </c>
      <c r="D16" t="str">
        <f>Besoins!F13</f>
        <v>kg</v>
      </c>
    </row>
    <row r="17">
      <c r="A17"/>
      <c r="B17" t="str">
        <f>Besoins!B14</f>
        <v>OIGNON jaune France cat.I 60-80mm</v>
      </c>
      <c r="C17" s="11">
        <f>Besoins!E14</f>
        <v>0.5</v>
      </c>
      <c r="D17" t="str">
        <f>Besoins!F14</f>
        <v>kg</v>
      </c>
    </row>
    <row r="18">
      <c r="A18"/>
      <c r="B18" t="s">
        <v>124</v>
      </c>
      <c r="C18" s="11">
        <f>'Besoins'!$B$2*5</f>
        <v>5</v>
      </c>
      <c r="D18" t="s">
        <v>74</v>
      </c>
    </row>
    <row r="19">
      <c r="A19"/>
      <c r="B19" t="str" s="18">
        <f>"ℹ "&amp;Procedure!E8</f>
        <v>ℹ</v>
      </c>
      <c r="C19"/>
      <c r="D19"/>
    </row>
    <row r="20">
      <c r="A20" t="s" s="17">
        <v>122</v>
      </c>
      <c r="B20" t="str" s="14">
        <f>"[DÉGLACER] "&amp;Procedure!D9</f>
        <v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v>
      </c>
      <c r="C20"/>
      <c r="D20"/>
    </row>
    <row r="21">
      <c r="A21"/>
      <c r="B21" t="s">
        <v>125</v>
      </c>
      <c r="C21" s="11">
        <f>'Besoins'!$B$2*0.5</f>
        <v>0.5</v>
      </c>
      <c r="D21" t="s">
        <v>25</v>
      </c>
    </row>
    <row r="22">
      <c r="A22"/>
      <c r="B22" t="str">
        <f>Besoins!B8</f>
        <v>Eau (robinet - moy. France 2026)</v>
      </c>
      <c r="C22" s="11">
        <f>Besoins!E8</f>
        <v>7</v>
      </c>
      <c r="D22" t="str">
        <f>Besoins!F8</f>
        <v>lt</v>
      </c>
    </row>
    <row r="23">
      <c r="A23"/>
      <c r="B23" t="str">
        <f>Besoins!B10</f>
        <v>Poivre noir en grains entiers</v>
      </c>
      <c r="C23" s="11">
        <f>Besoins!E10</f>
        <v>0.005</v>
      </c>
      <c r="D23" t="str">
        <f>Besoins!F10</f>
        <v>kg</v>
      </c>
    </row>
    <row r="24">
      <c r="A24"/>
      <c r="B24" t="str">
        <f>Besoins!B7</f>
        <v>Baies de genévrier</v>
      </c>
      <c r="C24" s="11">
        <f>Besoins!E7</f>
        <v>0.005</v>
      </c>
      <c r="D24" t="str">
        <f>Besoins!F7</f>
        <v>kg</v>
      </c>
    </row>
    <row r="25">
      <c r="A25" t="s" s="17">
        <v>126</v>
      </c>
      <c r="B25" t="str" s="14">
        <f>"[MOUILLER] "&amp;Procedure!D10</f>
        <v>[MOUILLER] Passer le fond de gibier ; le refroidir rapidement ; le réserver à couvert à + 3 °C maximum.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6">
        <v>127</v>
      </c>
      <c r="B28"/>
      <c r="C28"/>
      <c r="D28"/>
    </row>
    <row r="29">
      <c r="A29" t="s" s="17">
        <v>119</v>
      </c>
      <c r="B29" t="str" s="14">
        <f>"[TRIER] "&amp;Procedure!D11</f>
        <v>[TRIER] Mise en place — Peser et mesurer toutes les denrées, vérifier leur fraîcheur.</v>
      </c>
      <c r="C29"/>
      <c r="D29"/>
    </row>
    <row r="30">
      <c r="A30" t="s" s="17">
        <v>120</v>
      </c>
      <c r="B30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0"/>
      <c r="D30"/>
    </row>
    <row r="31">
      <c r="A31" t="s" s="17">
        <v>121</v>
      </c>
      <c r="B31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1"/>
      <c r="D31"/>
    </row>
    <row r="32">
      <c r="A32"/>
      <c r="B32" t="s">
        <v>128</v>
      </c>
      <c r="C32" s="11">
        <f>'Besoins'!$B$2*0.1</f>
        <v>0.1</v>
      </c>
      <c r="D32" t="s">
        <v>34</v>
      </c>
    </row>
    <row r="33">
      <c r="A33"/>
      <c r="B33" t="str">
        <f>Besoins!B12</f>
        <v>Thym séché</v>
      </c>
      <c r="C33" s="11">
        <f>Besoins!E12</f>
        <v>0.005</v>
      </c>
      <c r="D33" t="str">
        <f>Besoins!F12</f>
        <v>kg</v>
      </c>
    </row>
    <row r="34">
      <c r="A34"/>
      <c r="B34" t="str">
        <f>Besoins!B11</f>
        <v>Laurier sauce feuilles</v>
      </c>
      <c r="C34" s="11">
        <f>Besoins!E11</f>
        <v>0.005</v>
      </c>
      <c r="D34" t="str">
        <f>Besoins!F11</f>
        <v>kg</v>
      </c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5:D15"/>
    <mergeCell ref="B19:D19"/>
    <mergeCell ref="B20:D20"/>
    <mergeCell ref="B25:D25"/>
    <mergeCell ref="B26:D26"/>
    <mergeCell ref="A28:D28"/>
    <mergeCell ref="B29:D29"/>
    <mergeCell ref="B30:D30"/>
    <mergeCell ref="B31:D3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