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<sst xmlns="http://schemas.openxmlformats.org/spreadsheetml/2006/main" count="121" uniqueCount="121">
  <si>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</si>
  <si>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</si>
  <si>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</si>
  <si>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</si>
  <si>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</si>
  <si>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</si>
  <si>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</si>
  <si>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</si>
  <si>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</si>
  <si>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</si>
  <si>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</si>
  <si>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</si>
  <si>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</si>
  <si>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</si>
  <si>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</si>
  <si>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</si>
  <si>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</si>
  <si>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</si>
  <si>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</si>
  <si>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</si>
  <si>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</si>
  <si>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</si>
  <si>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</si>
  <si>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</si>
  <si>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</si>
  <si>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</si>
  <si>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</si>
  <si>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</si>
  <si>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</si>
  <si>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</si>
  <si>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</si>
  <si>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</si>
  <si>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</si>
  <si>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</si>
  <si>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</si>
  <si>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</si>
  <si>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</si>
  <si>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</si>
  <si>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</si>
  <si>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</si>
  <si>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</si>
  <si>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</si>
  <si>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</si>
  <si>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</si>
  <si>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</si>
  <si>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</si>
  <si>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</si>
  <si>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</si>
  <si>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</si>
  <si>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</si>
  <si>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</si>
  <si>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</si>
  <si>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</si>
  <si>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</si>
  <si>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</si>
  <si>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</si>
  <si>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Charlotte aux fraises (PDR)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</si>
  <si>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</si>
  <si>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</si>
  <si>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</si>
  <si>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</si>
  <si>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</si>
  <si>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</si>
  <si>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</si>
  <si>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</si>
  <si>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</si>
  <si>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</si>
  <si>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</si>
  <si>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</si>
  <si>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</si>
  <si>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</si>
  <si>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</si>
  <si>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</si>
  <si>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</si>
  <si>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</si>
  <si>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</si>
  <si>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</si>
  <si>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</si>
  <si>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</si>
  <si>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</si>
  <si>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</si>
  <si>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</si>
  <si>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</si>
  <si>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</si>
  <si>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</si>
  <si>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</si>
  <si>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</si>
  <si>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</si>
  <si>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</si>
  <si>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</si>
  <si>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</si>
  <si>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</si>
  <si>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</si>
  <si>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</si>
  <si>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</si>
  <si>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</si>
  <si>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</si>
  <si>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</si>
  <si>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</si>
  <si>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 xml:space="preserve">        ↳ Sucre blanc cristal sac 25 kg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</si>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</sst>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3</v>
      </c>
      <c r="G8" s="9">
        <f>E8*1.9831</f>
        <v>0.099155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21</v>
      </c>
      <c r="G9" s="9">
        <f>E9*3.6741428571</f>
        <v>0.073483</v>
      </c>
    </row>
    <row r="10">
      <c r="A10" t="s" s="8">
        <v>22</v>
      </c>
      <c r="B10" t="s">
        <v>23</v>
      </c>
      <c r="C10" t="s">
        <v>24</v>
      </c>
      <c r="D10" s="4">
        <v>2.933333</v>
      </c>
      <c r="E10" s="6">
        <f>D10*$B$2</f>
        <v>2.933333</v>
      </c>
      <c r="F10" t="s">
        <v>3</v>
      </c>
      <c r="G10" s="9">
        <f>E10*0.2700000307</f>
        <v>0.792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21</v>
      </c>
      <c r="G11" s="9">
        <f>E11*18</f>
        <v>1.8</v>
      </c>
    </row>
    <row r="12">
      <c r="A12" t="s">
        <v>28</v>
      </c>
      <c r="B12" t="s">
        <v>29</v>
      </c>
      <c r="C12" t="s">
        <v>30</v>
      </c>
      <c r="D12" s="4">
        <v>0.026</v>
      </c>
      <c r="E12" s="6">
        <f>D12*$B$2</f>
        <v>0.026</v>
      </c>
      <c r="F12" t="s">
        <v>31</v>
      </c>
      <c r="G12" s="9">
        <f>E12*24</f>
        <v>0.624</v>
      </c>
    </row>
    <row r="13">
      <c r="A13" t="s" s="8">
        <v>32</v>
      </c>
      <c r="B13" t="s">
        <v>33</v>
      </c>
      <c r="C13" t="s">
        <v>34</v>
      </c>
      <c r="D13" s="4">
        <v>0.4</v>
      </c>
      <c r="E13" s="6">
        <f>D13*$B$2</f>
        <v>0.4</v>
      </c>
      <c r="F13" t="s">
        <v>21</v>
      </c>
      <c r="G13" s="9">
        <f>E13*0.003</f>
        <v>0.0012</v>
      </c>
    </row>
    <row r="14">
      <c r="A14" t="s">
        <v>35</v>
      </c>
      <c r="B14" t="s">
        <v>36</v>
      </c>
      <c r="C14" t="s">
        <v>37</v>
      </c>
      <c r="D14" s="4">
        <v>0.091667</v>
      </c>
      <c r="E14" s="6">
        <f>D14*$B$2</f>
        <v>0.091667</v>
      </c>
      <c r="F14" t="s">
        <v>31</v>
      </c>
      <c r="G14" s="9">
        <f>E14*0.5599979636</f>
        <v>0.051333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21</v>
      </c>
      <c r="G15" s="9">
        <f>E15*2.85</f>
        <v>1.425</v>
      </c>
    </row>
    <row r="16">
      <c r="A16" t="s">
        <v>41</v>
      </c>
      <c r="B16" t="s">
        <v>42</v>
      </c>
      <c r="C16" t="s">
        <v>43</v>
      </c>
      <c r="D16" s="4">
        <v>0.55</v>
      </c>
      <c r="E16" s="6">
        <f>D16*$B$2</f>
        <v>0.55</v>
      </c>
      <c r="F16" t="s">
        <v>31</v>
      </c>
      <c r="G16" s="9">
        <f>E16*14</f>
        <v>7.7</v>
      </c>
    </row>
    <row r="17">
      <c r="A17" t="s">
        <v>44</v>
      </c>
      <c r="B17" t="s">
        <v>45</v>
      </c>
      <c r="C17" t="s">
        <v>43</v>
      </c>
      <c r="D17" s="4">
        <v>0.05</v>
      </c>
      <c r="E17" s="6">
        <f>D17*$B$2</f>
        <v>0.05</v>
      </c>
      <c r="F17" t="s">
        <v>31</v>
      </c>
      <c r="G17" s="9">
        <f>E17*20</f>
        <v>1</v>
      </c>
    </row>
    <row r="18">
      <c r="A18" t="s">
        <v>46</v>
      </c>
      <c r="B18" t="s">
        <v>47</v>
      </c>
      <c r="C18" t="s">
        <v>48</v>
      </c>
      <c r="D18" s="4">
        <v>0.641667</v>
      </c>
      <c r="E18" s="6">
        <f>D18*$B$2</f>
        <v>0.641667</v>
      </c>
      <c r="F18" t="s">
        <v>31</v>
      </c>
      <c r="G18" s="9">
        <f>E18*0.819999574</f>
        <v>0.526167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s" s="12">
        <v>60</v>
      </c>
      <c r="E3" t="s" s="12"/>
      <c r="F3"/>
    </row>
    <row r="4">
      <c r="A4" t="s">
        <v>56</v>
      </c>
      <c r="B4">
        <v>3</v>
      </c>
      <c r="C4" t="s">
        <v>57</v>
      </c>
      <c r="D4" t="s" s="12">
        <v>61</v>
      </c>
      <c r="E4" t="s" s="12"/>
      <c r="F4"/>
    </row>
    <row r="5">
      <c r="A5" t="s">
        <v>56</v>
      </c>
      <c r="B5">
        <v>4</v>
      </c>
      <c r="C5" t="s">
        <v>59</v>
      </c>
      <c r="D5" t="s" s="12">
        <v>62</v>
      </c>
      <c r="E5" t="s" s="12"/>
      <c r="F5"/>
    </row>
    <row r="6">
      <c r="A6" t="s">
        <v>56</v>
      </c>
      <c r="B6">
        <v>5</v>
      </c>
      <c r="C6" t="s">
        <v>57</v>
      </c>
      <c r="D6" t="s" s="12">
        <v>63</v>
      </c>
      <c r="E6" t="s" s="12"/>
      <c r="F6"/>
    </row>
    <row r="7">
      <c r="A7" t="s">
        <v>56</v>
      </c>
      <c r="B7">
        <v>6</v>
      </c>
      <c r="C7" t="s">
        <v>64</v>
      </c>
      <c r="D7" t="s" s="12">
        <v>65</v>
      </c>
      <c r="E7" t="s" s="12"/>
      <c r="F7"/>
    </row>
    <row r="8">
      <c r="A8" t="s">
        <v>56</v>
      </c>
      <c r="B8">
        <v>7</v>
      </c>
      <c r="C8" t="s">
        <v>57</v>
      </c>
      <c r="D8" t="s" s="12">
        <v>66</v>
      </c>
      <c r="E8" t="s" s="12"/>
      <c r="F8"/>
    </row>
    <row r="9">
      <c r="A9" t="s">
        <v>56</v>
      </c>
      <c r="B9">
        <v>8</v>
      </c>
      <c r="C9" t="s">
        <v>67</v>
      </c>
      <c r="D9" t="s" s="12">
        <v>68</v>
      </c>
      <c r="E9" t="s" s="12"/>
      <c r="F9"/>
    </row>
    <row r="10">
      <c r="A10" t="s">
        <v>69</v>
      </c>
      <c r="B10">
        <v>1</v>
      </c>
      <c r="C10" t="s">
        <v>70</v>
      </c>
      <c r="D10" t="s" s="12">
        <v>71</v>
      </c>
      <c r="E10" t="s" s="12"/>
      <c r="F10"/>
    </row>
    <row r="11">
      <c r="A11" t="s">
        <v>69</v>
      </c>
      <c r="B11">
        <v>2</v>
      </c>
      <c r="C11" t="s">
        <v>72</v>
      </c>
      <c r="D11" t="s" s="12">
        <v>73</v>
      </c>
      <c r="E11" t="s" s="12"/>
      <c r="F11"/>
    </row>
    <row r="12">
      <c r="A12" t="s">
        <v>69</v>
      </c>
      <c r="B12">
        <v>3</v>
      </c>
      <c r="C12" t="s">
        <v>74</v>
      </c>
      <c r="D12" t="s" s="12">
        <v>75</v>
      </c>
      <c r="E12" t="s" s="12"/>
      <c r="F12"/>
    </row>
    <row r="13">
      <c r="A13" t="s">
        <v>69</v>
      </c>
      <c r="B13">
        <v>4</v>
      </c>
      <c r="C13" t="s">
        <v>76</v>
      </c>
      <c r="D13" t="s" s="12">
        <v>77</v>
      </c>
      <c r="E13" t="s" s="12"/>
      <c r="F13"/>
    </row>
    <row r="14">
      <c r="A14" t="s">
        <v>69</v>
      </c>
      <c r="B14">
        <v>5</v>
      </c>
      <c r="C14" t="s">
        <v>78</v>
      </c>
      <c r="D14" t="s" s="12">
        <v>79</v>
      </c>
      <c r="E14" t="s" s="12"/>
      <c r="F14" t="s">
        <v>80</v>
      </c>
    </row>
    <row r="15">
      <c r="A15" t="s">
        <v>81</v>
      </c>
      <c r="B15">
        <v>1</v>
      </c>
      <c r="C15" t="s">
        <v>70</v>
      </c>
      <c r="D15" t="s" s="12">
        <v>71</v>
      </c>
      <c r="E15" t="s" s="12"/>
      <c r="F15"/>
    </row>
    <row r="16">
      <c r="A16" t="s">
        <v>81</v>
      </c>
      <c r="B16">
        <v>2</v>
      </c>
      <c r="C16" t="s">
        <v>64</v>
      </c>
      <c r="D16" t="s" s="12">
        <v>82</v>
      </c>
      <c r="E16" t="s" s="12"/>
      <c r="F16"/>
    </row>
    <row r="17">
      <c r="A17" t="s">
        <v>81</v>
      </c>
      <c r="B17">
        <v>3</v>
      </c>
      <c r="C17" t="s">
        <v>76</v>
      </c>
      <c r="D17" t="s" s="12">
        <v>83</v>
      </c>
      <c r="E17" t="s" s="12"/>
      <c r="F17"/>
    </row>
    <row r="18">
      <c r="A18" t="s">
        <v>81</v>
      </c>
      <c r="B18">
        <v>4</v>
      </c>
      <c r="C18" t="s">
        <v>84</v>
      </c>
      <c r="D18" t="s" s="12">
        <v>85</v>
      </c>
      <c r="E18" t="s" s="12"/>
      <c r="F1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56</v>
      </c>
      <c r="C2" t="s">
        <v>90</v>
      </c>
      <c r="D2" s="6">
        <f>'Besoins'!$B$2*10</f>
        <v>10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'Besoins'!$B$2*0.02</f>
        <v>0.02</v>
      </c>
      <c r="E3" t="s">
        <v>21</v>
      </c>
    </row>
    <row r="4">
      <c r="A4">
        <v>1</v>
      </c>
      <c r="B4" t="s">
        <v>93</v>
      </c>
      <c r="C4" t="s">
        <v>92</v>
      </c>
      <c r="D4" s="6">
        <f>'Besoins'!$B$2*0.1</f>
        <v>0.1</v>
      </c>
      <c r="E4" t="s">
        <v>21</v>
      </c>
    </row>
    <row r="5">
      <c r="A5">
        <v>1</v>
      </c>
      <c r="B5" t="s">
        <v>94</v>
      </c>
      <c r="C5" t="s">
        <v>92</v>
      </c>
      <c r="D5" s="6">
        <f>'Besoins'!$B$2*0.3</f>
        <v>0.3</v>
      </c>
      <c r="E5" t="s">
        <v>31</v>
      </c>
    </row>
    <row r="6">
      <c r="A6">
        <v>1</v>
      </c>
      <c r="B6" t="s">
        <v>95</v>
      </c>
      <c r="C6" t="s">
        <v>90</v>
      </c>
      <c r="D6" s="6">
        <f>'Besoins'!$B$2*0.33</f>
        <v>0.33</v>
      </c>
      <c r="E6" t="s">
        <v>31</v>
      </c>
    </row>
    <row r="7">
      <c r="A7">
        <v>2</v>
      </c>
      <c r="B7" t="s">
        <v>96</v>
      </c>
      <c r="C7" t="s">
        <v>97</v>
      </c>
      <c r="D7" s="6">
        <f>'Besoins'!$B$2*2.9333333333</f>
        <v>2.933333</v>
      </c>
      <c r="E7" t="s">
        <v>3</v>
      </c>
    </row>
    <row r="8">
      <c r="A8">
        <v>2</v>
      </c>
      <c r="B8" t="s">
        <v>98</v>
      </c>
      <c r="C8" t="s">
        <v>92</v>
      </c>
      <c r="D8" s="6">
        <f>'Besoins'!$B$2*0.0916666667</f>
        <v>0.091667</v>
      </c>
      <c r="E8" t="s">
        <v>31</v>
      </c>
    </row>
    <row r="9">
      <c r="A9">
        <v>2</v>
      </c>
      <c r="B9" t="s">
        <v>99</v>
      </c>
      <c r="C9" t="s">
        <v>92</v>
      </c>
      <c r="D9" s="6">
        <f>'Besoins'!$B$2*0.0916666667</f>
        <v>0.091667</v>
      </c>
      <c r="E9" t="s">
        <v>31</v>
      </c>
    </row>
    <row r="10">
      <c r="A10">
        <v>1</v>
      </c>
      <c r="B10" t="s">
        <v>100</v>
      </c>
      <c r="C10" t="s">
        <v>90</v>
      </c>
      <c r="D10" s="6">
        <f>'Besoins'!$B$2*0.55</f>
        <v>0.55</v>
      </c>
      <c r="E10" t="s">
        <v>31</v>
      </c>
    </row>
    <row r="11">
      <c r="A11">
        <v>2</v>
      </c>
      <c r="B11" t="s">
        <v>101</v>
      </c>
      <c r="C11" t="s">
        <v>92</v>
      </c>
      <c r="D11" s="6">
        <f>'Besoins'!$B$2*0.5</f>
        <v>0.5</v>
      </c>
      <c r="E11" t="s">
        <v>21</v>
      </c>
    </row>
    <row r="12">
      <c r="A12">
        <v>2</v>
      </c>
      <c r="B12" t="s">
        <v>99</v>
      </c>
      <c r="C12" t="s">
        <v>92</v>
      </c>
      <c r="D12" s="6">
        <f>'Besoins'!$B$2*0.05</f>
        <v>0.05</v>
      </c>
      <c r="E12" t="s">
        <v>31</v>
      </c>
    </row>
    <row r="13">
      <c r="A13">
        <v>2</v>
      </c>
      <c r="B13" t="s">
        <v>102</v>
      </c>
      <c r="C13" t="s">
        <v>92</v>
      </c>
      <c r="D13" s="6">
        <f>'Besoins'!$B$2*1</f>
        <v>1</v>
      </c>
      <c r="E13" t="s">
        <v>3</v>
      </c>
    </row>
    <row r="14">
      <c r="A14">
        <v>1</v>
      </c>
      <c r="B14" t="s">
        <v>103</v>
      </c>
      <c r="C14" t="s">
        <v>92</v>
      </c>
      <c r="D14" s="6">
        <f>'Besoins'!$B$2*0.4</f>
        <v>0.4</v>
      </c>
      <c r="E14" t="s">
        <v>31</v>
      </c>
    </row>
    <row r="15">
      <c r="A15">
        <v>1</v>
      </c>
      <c r="B15" t="s">
        <v>104</v>
      </c>
      <c r="C15" t="s">
        <v>92</v>
      </c>
      <c r="D15" s="6">
        <f>'Besoins'!$B$2*0.016</f>
        <v>0.016</v>
      </c>
      <c r="E15" t="s">
        <v>31</v>
      </c>
    </row>
    <row r="16">
      <c r="A16">
        <v>1</v>
      </c>
      <c r="B16" t="s">
        <v>105</v>
      </c>
      <c r="C16" t="s">
        <v>92</v>
      </c>
      <c r="D16" s="6">
        <f>'Besoins'!$B$2*0.05</f>
        <v>0.05</v>
      </c>
      <c r="E16" t="s">
        <v>21</v>
      </c>
    </row>
    <row r="17">
      <c r="A17">
        <v>1</v>
      </c>
      <c r="B17" t="s">
        <v>94</v>
      </c>
      <c r="C17" t="s">
        <v>92</v>
      </c>
      <c r="D17" s="6">
        <f>'Besoins'!$B$2*0.2</f>
        <v>0.2</v>
      </c>
      <c r="E17" t="s">
        <v>31</v>
      </c>
    </row>
    <row r="18">
      <c r="A18">
        <v>1</v>
      </c>
      <c r="B18" t="s">
        <v>93</v>
      </c>
      <c r="C18" t="s">
        <v>92</v>
      </c>
      <c r="D18" s="6">
        <f>'Besoins'!$B$2*0.3</f>
        <v>0.3</v>
      </c>
      <c r="E18" t="s">
        <v>21</v>
      </c>
    </row>
    <row r="19">
      <c r="A19">
        <v>1</v>
      </c>
      <c r="B19" t="s">
        <v>104</v>
      </c>
      <c r="C19" t="s">
        <v>92</v>
      </c>
      <c r="D19" s="6">
        <f>'Besoins'!$B$2*0.01</f>
        <v>0.01</v>
      </c>
      <c r="E19" t="s">
        <v>31</v>
      </c>
    </row>
    <row r="20">
      <c r="A20">
        <v>1</v>
      </c>
      <c r="B20" t="s">
        <v>105</v>
      </c>
      <c r="C20" t="s">
        <v>92</v>
      </c>
      <c r="D20" s="6">
        <f>'Besoins'!$B$2*0.05</f>
        <v>0.05</v>
      </c>
      <c r="E20" t="s">
        <v>21</v>
      </c>
    </row>
    <row r="21">
      <c r="A21">
        <v>1</v>
      </c>
      <c r="B21" t="s">
        <v>103</v>
      </c>
      <c r="C21" t="s">
        <v>92</v>
      </c>
      <c r="D21" s="6">
        <f>'Besoins'!$B$2*0.15</f>
        <v>0.15</v>
      </c>
      <c r="E21" t="s">
        <v>31</v>
      </c>
    </row>
    <row r="22">
      <c r="A22">
        <v>1</v>
      </c>
      <c r="B22" t="s">
        <v>106</v>
      </c>
      <c r="C22" t="s">
        <v>92</v>
      </c>
      <c r="D22" s="6">
        <f>'Besoins'!$B$2*0.05</f>
        <v>0.05</v>
      </c>
      <c r="E22" t="s">
        <v>31</v>
      </c>
    </row>
    <row r="23">
      <c r="A23">
        <v>1</v>
      </c>
      <c r="B23" t="s">
        <v>107</v>
      </c>
      <c r="C23" t="s">
        <v>92</v>
      </c>
      <c r="D23" s="6">
        <f>'Besoins'!$B$2*0.05</f>
        <v>0.05</v>
      </c>
      <c r="E23" t="s">
        <v>31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108</v>
      </c>
      <c r="B1"/>
      <c r="C1"/>
      <c r="D1"/>
    </row>
    <row r="2">
      <c r="A2" t="str" s="13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109</v>
      </c>
      <c r="B4"/>
      <c r="C4"/>
      <c r="D4"/>
    </row>
    <row r="5">
      <c r="A5" t="s" s="15">
        <v>110</v>
      </c>
      <c r="B5" t="str" s="12">
        <f>"[CONFECTIONNER] "&amp;Procedure!D2</f>
        <v>[CONFECTIONNER] Confectionner le sirop. Citron+sucre+eau.</v>
      </c>
      <c r="C5"/>
      <c r="D5"/>
    </row>
    <row r="6">
      <c r="A6" t="s" s="15">
        <v>111</v>
      </c>
      <c r="B6" t="str" s="12">
        <f>"[PRÉPARER] "&amp;Procedure!D3</f>
        <v>[PRÉPARER] Preparer la genoise en bande. Chemiser le moule, puncher les bandes.</v>
      </c>
      <c r="C6"/>
      <c r="D6"/>
    </row>
    <row r="7">
      <c r="A7" t="s" s="15">
        <v>112</v>
      </c>
      <c r="B7" t="str" s="12">
        <f>"[CONFECTIONNER] "&amp;Procedure!D4</f>
        <v>[CONFECTIONNER] Confectionner la Chantilly. Reserver.</v>
      </c>
      <c r="C7"/>
      <c r="D7"/>
    </row>
    <row r="8">
      <c r="A8" t="s" s="15">
        <v>113</v>
      </c>
      <c r="B8" t="str" s="12">
        <f>"[PRÉPARER] "&amp;Procedure!D5</f>
        <v>[PRÉPARER] Preparer les fraises. Mixees, chemiser le moule de tranches en paroi.</v>
      </c>
      <c r="C8"/>
      <c r="D8"/>
    </row>
    <row r="9">
      <c r="A9" t="s" s="15">
        <v>114</v>
      </c>
      <c r="B9" t="str" s="12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5">
        <v>115</v>
      </c>
      <c r="B10" t="str" s="12">
        <f>"[MONTER] "&amp;Procedure!D7</f>
        <v>[MONTER] Monter. Mousse et morceaux de fraises en couches alternees.</v>
      </c>
      <c r="C10"/>
      <c r="D10"/>
    </row>
    <row r="11">
      <c r="A11" t="s" s="15">
        <v>116</v>
      </c>
      <c r="B11" t="str" s="12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5">
        <v>117</v>
      </c>
      <c r="B12" t="str" s="12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4">
        <v>118</v>
      </c>
      <c r="B14"/>
      <c r="C14"/>
      <c r="D14"/>
    </row>
    <row r="15">
      <c r="A15" t="s" s="15">
        <v>110</v>
      </c>
      <c r="B15" t="str" s="12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5">
        <v>111</v>
      </c>
      <c r="B16" t="str" s="12">
        <f>"[MÉLANGER] "&amp;Procedure!D11</f>
        <v>[MÉLANGER] Melanger sucre et oeufs entiers. Fouetter au bain-marie sans depasser 48 degres.</v>
      </c>
      <c r="C16"/>
      <c r="D16"/>
    </row>
    <row r="17">
      <c r="A17" t="s" s="15">
        <v>112</v>
      </c>
      <c r="B17" t="str" s="12">
        <f>"[FOUETTER] "&amp;Procedure!D12</f>
        <v>[FOUETTER] Fouetter jusqu'au ruban. Poursuivre hors du bain-marie jusqu'a refroidissement complet.</v>
      </c>
      <c r="C17"/>
      <c r="D17"/>
    </row>
    <row r="18">
      <c r="A18" t="s" s="15">
        <v>113</v>
      </c>
      <c r="B18" t="str" s="12">
        <f>"[INCORPORER] "&amp;Procedure!D13</f>
        <v>[INCORPORER] Incorporer la farine. Ajouter la farine tamisee en pluie, melanger delicatement a la spatule.</v>
      </c>
      <c r="C18"/>
      <c r="D18"/>
    </row>
    <row r="19">
      <c r="A19" t="s" s="15">
        <v>114</v>
      </c>
      <c r="B19" t="str" s="12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4">
        <v>119</v>
      </c>
      <c r="B21"/>
      <c r="C21"/>
      <c r="D21"/>
    </row>
    <row r="22">
      <c r="A22" t="s" s="15">
        <v>110</v>
      </c>
      <c r="B22" t="str" s="12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5">
        <v>111</v>
      </c>
      <c r="B23" t="str" s="12">
        <f>"[MONTER] "&amp;Procedure!D16</f>
        <v>[MONTER] Monter la creme bien froide. En cuve froide.</v>
      </c>
      <c r="C23"/>
      <c r="D23"/>
    </row>
    <row r="24">
      <c r="A24" t="s" s="15">
        <v>112</v>
      </c>
      <c r="B24" t="str" s="12">
        <f>"[INCORPORER] "&amp;Procedure!D17</f>
        <v>[INCORPORER] Ajouter sucre et vanille. Fouetter jusqu'a la consistance desiree.</v>
      </c>
      <c r="C24"/>
      <c r="D24"/>
    </row>
    <row r="25">
      <c r="A25" t="s" s="15">
        <v>113</v>
      </c>
      <c r="B25" t="str" s="12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6">
        <v>120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