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<sst xmlns="http://schemas.openxmlformats.org/spreadsheetml/2006/main" count="82" uniqueCount="82">
  <si>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</si>
  <si>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</si>
  <si>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</si>
  <si>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</si>
  <si>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</si>
  <si>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</si>
  <si>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</si>
  <si>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</si>
  <si>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</si>
  <si>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</si>
  <si>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</si>
  <si>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</si>
  <si>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</si>
  <si>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</si>
  <si>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</si>
  <si>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</si>
  <si>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</si>
  <si>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</si>
  <si>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</si>
  <si>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</si>
  <si>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</si>
  <si>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</si>
  <si>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</si>
  <si>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</si>
  <si>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</si>
  <si>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</si>
  <si>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</si>
  <si>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</si>
  <si>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</si>
  <si>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</si>
  <si>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</si>
  <si>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</si>
  <si>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</si>
  <si>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</si>
  <si>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</si>
  <si>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</si>
  <si>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</si>
  <si>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</si>
  <si>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</si>
  <si>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</si>
  <si>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</si>
  <si>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</si>
  <si>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</si>
  <si>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</si>
  <si>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</si>
  <si>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</si>
  <si>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</si>
  <si>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 rubanne (PDR)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</si>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</sst>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4.210526</v>
      </c>
      <c r="E8" s="6">
        <f>D8*$B$2</f>
        <v>4.210526</v>
      </c>
      <c r="F8" t="s">
        <v>3</v>
      </c>
      <c r="G8" s="9">
        <f>E8*0.2700000203</f>
        <v>1.136842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E9*22</f>
        <v>0.22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21</v>
      </c>
      <c r="G10" s="9">
        <f>E10*5.5</f>
        <v>0.165</v>
      </c>
    </row>
    <row r="11">
      <c r="A11" t="s">
        <v>25</v>
      </c>
      <c r="B11" t="s">
        <v>26</v>
      </c>
      <c r="C11" t="s">
        <v>27</v>
      </c>
      <c r="D11" s="4">
        <v>0.012</v>
      </c>
      <c r="E11" s="6">
        <f>D11*$B$2</f>
        <v>0.012</v>
      </c>
      <c r="F11" t="s">
        <v>21</v>
      </c>
      <c r="G11" s="9">
        <f>E11*24</f>
        <v>0.288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21</v>
      </c>
      <c r="G12" s="9">
        <f>E12*18.3</f>
        <v>0.366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34</v>
      </c>
      <c r="G13" s="9">
        <f>E13*2.85</f>
        <v>1.14</v>
      </c>
    </row>
    <row r="14">
      <c r="A14" t="s" s="8">
        <v>35</v>
      </c>
      <c r="B14" t="s">
        <v>36</v>
      </c>
      <c r="C14" t="s">
        <v>17</v>
      </c>
      <c r="D14" s="4">
        <v>1</v>
      </c>
      <c r="E14" s="6">
        <f>D14*$B$2</f>
        <v>1</v>
      </c>
      <c r="F14" t="s">
        <v>34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21</v>
      </c>
      <c r="G15" s="9">
        <f>E15*0.82</f>
        <v>0.205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</f>
        <v>10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</f>
        <v>1</v>
      </c>
      <c r="E3" t="s">
        <v>34</v>
      </c>
    </row>
    <row r="4">
      <c r="A4">
        <v>1</v>
      </c>
      <c r="B4" t="s">
        <v>65</v>
      </c>
      <c r="C4" t="s">
        <v>66</v>
      </c>
      <c r="D4" s="6">
        <f>'Besoins'!$B$2*0.16</f>
        <v>0.16</v>
      </c>
      <c r="E4" t="s">
        <v>21</v>
      </c>
    </row>
    <row r="5">
      <c r="A5">
        <v>1</v>
      </c>
      <c r="B5" t="s">
        <v>67</v>
      </c>
      <c r="C5" t="s">
        <v>64</v>
      </c>
      <c r="D5" s="6">
        <f>'Besoins'!$B$2*0.25</f>
        <v>0.25</v>
      </c>
      <c r="E5" t="s">
        <v>21</v>
      </c>
    </row>
    <row r="6">
      <c r="A6">
        <v>1</v>
      </c>
      <c r="B6" t="s">
        <v>68</v>
      </c>
      <c r="C6" t="s">
        <v>64</v>
      </c>
      <c r="D6" s="6">
        <f>'Besoins'!$B$2*1</f>
        <v>1</v>
      </c>
      <c r="E6" t="s">
        <v>3</v>
      </c>
    </row>
    <row r="7">
      <c r="A7">
        <v>1</v>
      </c>
      <c r="B7" t="s">
        <v>69</v>
      </c>
      <c r="C7" t="s">
        <v>64</v>
      </c>
      <c r="D7" s="6">
        <f>'Besoins'!$B$2*0.012</f>
        <v>0.012</v>
      </c>
      <c r="E7" t="s">
        <v>21</v>
      </c>
    </row>
    <row r="8">
      <c r="A8">
        <v>1</v>
      </c>
      <c r="B8" t="s">
        <v>70</v>
      </c>
      <c r="C8" t="s">
        <v>64</v>
      </c>
      <c r="D8" s="6">
        <f>'Besoins'!$B$2*0.03</f>
        <v>0.03</v>
      </c>
      <c r="E8" t="s">
        <v>21</v>
      </c>
    </row>
    <row r="9">
      <c r="A9">
        <v>1</v>
      </c>
      <c r="B9" t="s">
        <v>71</v>
      </c>
      <c r="C9" t="s">
        <v>64</v>
      </c>
      <c r="D9" s="6">
        <f>'Besoins'!$B$2*0.01</f>
        <v>0.01</v>
      </c>
      <c r="E9" t="s">
        <v>21</v>
      </c>
    </row>
    <row r="10">
      <c r="A10">
        <v>1</v>
      </c>
      <c r="B10" t="s">
        <v>72</v>
      </c>
      <c r="C10" t="s">
        <v>64</v>
      </c>
      <c r="D10" s="6">
        <f>'Besoins'!$B$2*0.4</f>
        <v>0.4</v>
      </c>
      <c r="E10" t="s">
        <v>34</v>
      </c>
    </row>
    <row r="11">
      <c r="A11">
        <v>1</v>
      </c>
      <c r="B11" t="s">
        <v>73</v>
      </c>
      <c r="C11" t="s">
        <v>64</v>
      </c>
      <c r="D11" s="6">
        <f>'Besoins'!$B$2*0.02</f>
        <v>0.02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"[CONFECTIONNER] "&amp;Procedure!D2</f>
        <v>[CONFECTIONNER] Confectionner la creme anglaise collee. Cuite a 84 degres, gelatine incorporee hors du feu.</v>
      </c>
      <c r="C5"/>
      <c r="D5"/>
    </row>
    <row r="6">
      <c r="A6" t="s" s="15">
        <v>77</v>
      </c>
      <c r="B6" t="str" s="12">
        <f>"[DIVISER] "&amp;Procedure!D3</f>
        <v>[DIVISER] Diviser en 3. Parts egales, parfumer chocolat/vanille/cafe.</v>
      </c>
      <c r="C6"/>
      <c r="D6"/>
    </row>
    <row r="7">
      <c r="A7" t="s" s="15">
        <v>78</v>
      </c>
      <c r="B7" t="str" s="12">
        <f>"[MONTER] "&amp;Procedure!D4</f>
        <v>[MONTER] Monter la creme fouettee. Incorporer a parts egales dans chaque tiers.</v>
      </c>
      <c r="C7"/>
      <c r="D7"/>
    </row>
    <row r="8">
      <c r="A8" t="s" s="15">
        <v>79</v>
      </c>
      <c r="B8" t="str" s="12">
        <f>"[COUCHER] "&amp;Procedure!D5</f>
        <v>[COUCHER] Mouler par couches. 1/3 chocolat, refroidir en cellule, 1/3 vanille, 1/3 cafe.</v>
      </c>
      <c r="C8"/>
      <c r="D8"/>
    </row>
    <row r="9">
      <c r="A9" t="s" s="15">
        <v>80</v>
      </c>
      <c r="B9" t="str" s="12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6">
        <v>81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