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<sst xmlns="http://schemas.openxmlformats.org/spreadsheetml/2006/main" count="115" uniqueCount="115">
  <si>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</si>
  <si>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</si>
  <si>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</si>
  <si>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</si>
  <si>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</si>
  <si>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</si>
  <si>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</si>
  <si>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</si>
  <si>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</si>
  <si>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</si>
  <si>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</si>
  <si>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</si>
  <si>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</si>
  <si>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</si>
  <si>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</si>
  <si>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</si>
  <si>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</si>
  <si>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</si>
  <si>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</si>
  <si>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</si>
  <si>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</si>
  <si>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</si>
  <si>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</si>
  <si>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</si>
  <si>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</si>
  <si>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</si>
  <si>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</si>
  <si>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</si>
  <si>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</si>
  <si>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</si>
  <si>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</si>
  <si>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</si>
  <si>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</si>
  <si>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</si>
  <si>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</si>
  <si>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</si>
  <si>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</si>
  <si>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</si>
  <si>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</si>
  <si>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</si>
  <si>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</si>
  <si>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</si>
  <si>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</si>
  <si>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</si>
  <si>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</si>
  <si>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</si>
  <si>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</si>
  <si>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</si>
  <si>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</si>
  <si>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</si>
  <si>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</si>
  <si>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</si>
  <si>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</si>
  <si>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</si>
  <si>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Savarin (PDR)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</si>
  <si>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</si>
  <si>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</si>
  <si>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</si>
  <si>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</si>
  <si>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</si>
  <si>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</si>
  <si>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</si>
  <si>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</si>
  <si>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</si>
  <si>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</si>
  <si>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</si>
  <si>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</si>
  <si>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</si>
  <si>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</si>
  <si>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</si>
  <si>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</si>
  <si>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</si>
  <si>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</si>
  <si>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</si>
  <si>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</si>
  <si>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</si>
  <si>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</si>
  <si>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</si>
  <si>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</si>
  <si>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</si>
  <si>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</si>
  <si>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</si>
  <si>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</si>
  <si>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</si>
  <si>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</si>
  <si>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</si>
  <si>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</si>
  <si>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</si>
  <si>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Pate a savarin (PDR)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</si>
  <si>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</si>
  <si>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</si>
  <si>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</si>
  <si>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</si>
  <si>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 (conv.)</t>
  </si>
  <si>
    <t>conversion</t>
  </si>
  <si>
    <t xml:space="preserve">        ↳ BEURRE</t>
  </si>
  <si>
    <t xml:space="preserve">        ↳ Sucre blanc cristal sac 25 kg</t>
  </si>
  <si>
    <t xml:space="preserve">        ↳ LAIT</t>
  </si>
  <si>
    <t xml:space="preserve">    ↳ Eau (robinet - moy. France 2026)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</si>
  <si>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</si>
  <si>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</si>
  <si>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</si>
  <si>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</si>
  <si>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 xml:space="preserve">        ↳ Crème liquide entière 35% MG UHT</t>
  </si>
  <si>
    <t xml:space="preserve">        ↳ VANILLE (baton)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</si>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</sst>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 s="9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E8*13.3119</f>
        <v>1.33119</v>
      </c>
    </row>
    <row r="9">
      <c r="A9" t="s" s="9">
        <v>19</v>
      </c>
      <c r="B9" t="s">
        <v>20</v>
      </c>
      <c r="C9" t="s">
        <v>21</v>
      </c>
      <c r="D9" s="4">
        <v>2.081818</v>
      </c>
      <c r="E9" s="6">
        <f>D9*$B$2</f>
        <v>2.081818</v>
      </c>
      <c r="F9" t="s">
        <v>3</v>
      </c>
      <c r="G9" s="8">
        <f>E9*0.5902684726</f>
        <v>1.228832</v>
      </c>
    </row>
    <row r="10">
      <c r="A10" t="s">
        <v>22</v>
      </c>
      <c r="B10" t="s">
        <v>23</v>
      </c>
      <c r="C10" t="s">
        <v>24</v>
      </c>
      <c r="D10" s="4">
        <v>0.209504</v>
      </c>
      <c r="E10" s="6">
        <f>D10*$B$2</f>
        <v>0.209504</v>
      </c>
      <c r="F10" t="s">
        <v>25</v>
      </c>
      <c r="G10" s="8">
        <f>E10*0.5600003535</f>
        <v>0.117322</v>
      </c>
    </row>
    <row r="11">
      <c r="A11" t="s" s="9">
        <v>26</v>
      </c>
      <c r="B11" t="s">
        <v>27</v>
      </c>
      <c r="C11" t="s">
        <v>28</v>
      </c>
      <c r="D11" s="4">
        <v>0.062851</v>
      </c>
      <c r="E11" s="6">
        <f>D11*$B$2</f>
        <v>0.062851</v>
      </c>
      <c r="F11" t="s">
        <v>15</v>
      </c>
      <c r="G11" s="8">
        <f>E11*0.5999022876</f>
        <v>0.037704</v>
      </c>
    </row>
    <row r="12">
      <c r="A12" t="s" s="9">
        <v>29</v>
      </c>
      <c r="B12" t="s">
        <v>30</v>
      </c>
      <c r="C12" t="s">
        <v>31</v>
      </c>
      <c r="D12" s="4">
        <v>0.075421</v>
      </c>
      <c r="E12" s="6">
        <f>D12*$B$2</f>
        <v>0.075421</v>
      </c>
      <c r="F12" t="s">
        <v>25</v>
      </c>
      <c r="G12" s="8">
        <f>E12*3.9514255461</f>
        <v>0.29802</v>
      </c>
    </row>
    <row r="13">
      <c r="A13" t="s">
        <v>32</v>
      </c>
      <c r="B13" t="s">
        <v>33</v>
      </c>
      <c r="C13" t="s">
        <v>34</v>
      </c>
      <c r="D13" s="4">
        <v>0.540909</v>
      </c>
      <c r="E13" s="6">
        <f>D13*$B$2</f>
        <v>0.540909</v>
      </c>
      <c r="F13" t="s">
        <v>15</v>
      </c>
      <c r="G13" s="8">
        <f>E13*2.850000479</f>
        <v>1.541591</v>
      </c>
    </row>
    <row r="14">
      <c r="A14" t="s">
        <v>35</v>
      </c>
      <c r="B14" t="s">
        <v>36</v>
      </c>
      <c r="C14" t="s">
        <v>37</v>
      </c>
      <c r="D14" s="4">
        <v>0.010056</v>
      </c>
      <c r="E14" s="6">
        <f>D14*$B$2</f>
        <v>0.010056</v>
      </c>
      <c r="F14" t="s">
        <v>25</v>
      </c>
      <c r="G14" s="8">
        <f>E14*2.2000433934</f>
        <v>0.022124</v>
      </c>
    </row>
    <row r="15">
      <c r="A15" t="s" s="9">
        <v>38</v>
      </c>
      <c r="B15" t="s">
        <v>39</v>
      </c>
      <c r="C15" t="s">
        <v>40</v>
      </c>
      <c r="D15" s="4">
        <v>2.51405</v>
      </c>
      <c r="E15" s="6">
        <f>D15*$B$2</f>
        <v>2.51405</v>
      </c>
      <c r="F15" t="s">
        <v>3</v>
      </c>
      <c r="G15" s="8">
        <f>E15*0.2699999556</f>
        <v>0.678793</v>
      </c>
    </row>
    <row r="16">
      <c r="A16" t="s">
        <v>41</v>
      </c>
      <c r="B16" t="s">
        <v>42</v>
      </c>
      <c r="C16" t="s">
        <v>43</v>
      </c>
      <c r="D16" s="4">
        <v>0.002514</v>
      </c>
      <c r="E16" s="6">
        <f>D16*$B$2</f>
        <v>0.002514</v>
      </c>
      <c r="F16" t="s">
        <v>25</v>
      </c>
      <c r="G16" s="8">
        <f>E16*0.3500069035</f>
        <v>0.00088</v>
      </c>
    </row>
    <row r="17">
      <c r="A17" t="s">
        <v>44</v>
      </c>
      <c r="B17" t="s">
        <v>45</v>
      </c>
      <c r="C17" t="s">
        <v>46</v>
      </c>
      <c r="D17" s="4">
        <v>0.325041</v>
      </c>
      <c r="E17" s="6">
        <f>D17*$B$2</f>
        <v>0.325041</v>
      </c>
      <c r="F17" t="s">
        <v>25</v>
      </c>
      <c r="G17" s="8">
        <f>E17*0.8200008131</f>
        <v>0.266534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/>
    </row>
    <row r="3">
      <c r="A3" t="s">
        <v>54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54</v>
      </c>
      <c r="B4">
        <v>3</v>
      </c>
      <c r="C4" t="s">
        <v>55</v>
      </c>
      <c r="D4" t="s" s="12">
        <v>60</v>
      </c>
      <c r="E4" t="s" s="12"/>
      <c r="F4"/>
    </row>
    <row r="5">
      <c r="A5" t="s">
        <v>54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54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65</v>
      </c>
      <c r="B7">
        <v>1</v>
      </c>
      <c r="C7" t="s">
        <v>66</v>
      </c>
      <c r="D7" t="s" s="12">
        <v>67</v>
      </c>
      <c r="E7" t="s" s="12"/>
      <c r="F7"/>
    </row>
    <row r="8">
      <c r="A8" t="s">
        <v>65</v>
      </c>
      <c r="B8">
        <v>2</v>
      </c>
      <c r="C8" t="s">
        <v>68</v>
      </c>
      <c r="D8" t="s" s="12">
        <v>69</v>
      </c>
      <c r="E8" t="s" s="12"/>
      <c r="F8"/>
    </row>
    <row r="9">
      <c r="A9" t="s">
        <v>65</v>
      </c>
      <c r="B9">
        <v>3</v>
      </c>
      <c r="C9" t="s">
        <v>70</v>
      </c>
      <c r="D9" t="s" s="12">
        <v>71</v>
      </c>
      <c r="E9" t="s" s="12"/>
      <c r="F9"/>
    </row>
    <row r="10">
      <c r="A10" t="s">
        <v>65</v>
      </c>
      <c r="B10">
        <v>4</v>
      </c>
      <c r="C10" t="s">
        <v>72</v>
      </c>
      <c r="D10" t="s" s="12">
        <v>73</v>
      </c>
      <c r="E10" t="s" s="12"/>
      <c r="F10"/>
    </row>
    <row r="11">
      <c r="A11" t="s">
        <v>65</v>
      </c>
      <c r="B11">
        <v>5</v>
      </c>
      <c r="C11" t="s">
        <v>74</v>
      </c>
      <c r="D11" t="s" s="12">
        <v>75</v>
      </c>
      <c r="E11" t="s" s="12"/>
      <c r="F11" t="s">
        <v>76</v>
      </c>
    </row>
    <row r="12">
      <c r="A12" t="s">
        <v>77</v>
      </c>
      <c r="B12">
        <v>1</v>
      </c>
      <c r="C12" t="s">
        <v>66</v>
      </c>
      <c r="D12" t="s" s="12">
        <v>67</v>
      </c>
      <c r="E12" t="s" s="12"/>
      <c r="F12"/>
    </row>
    <row r="13">
      <c r="A13" t="s">
        <v>77</v>
      </c>
      <c r="B13">
        <v>2</v>
      </c>
      <c r="C13" t="s">
        <v>78</v>
      </c>
      <c r="D13" t="s" s="12">
        <v>79</v>
      </c>
      <c r="E13" t="s" s="12"/>
      <c r="F13"/>
    </row>
    <row r="14">
      <c r="A14" t="s">
        <v>77</v>
      </c>
      <c r="B14">
        <v>3</v>
      </c>
      <c r="C14" t="s">
        <v>72</v>
      </c>
      <c r="D14" t="s" s="12">
        <v>80</v>
      </c>
      <c r="E14" t="s" s="12"/>
      <c r="F14"/>
    </row>
    <row r="15">
      <c r="A15" t="s">
        <v>77</v>
      </c>
      <c r="B15">
        <v>4</v>
      </c>
      <c r="C15" t="s">
        <v>81</v>
      </c>
      <c r="D15" t="s" s="12">
        <v>82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54</v>
      </c>
      <c r="C2" t="s">
        <v>87</v>
      </c>
      <c r="D2" s="6">
        <f>'Besoins'!$B$2*10</f>
        <v>10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'Besoins'!$B$2*0.507</f>
        <v>0.507</v>
      </c>
      <c r="E3" t="s">
        <v>25</v>
      </c>
    </row>
    <row r="4">
      <c r="A4">
        <v>2</v>
      </c>
      <c r="B4" t="s">
        <v>89</v>
      </c>
      <c r="C4" t="s">
        <v>90</v>
      </c>
      <c r="D4" s="6">
        <f>'Besoins'!$B$2*0.2095041322</f>
        <v>0.209504</v>
      </c>
      <c r="E4" t="s">
        <v>25</v>
      </c>
    </row>
    <row r="5">
      <c r="A5">
        <v>2</v>
      </c>
      <c r="B5" t="s">
        <v>91</v>
      </c>
      <c r="C5" t="s">
        <v>90</v>
      </c>
      <c r="D5" s="6">
        <f>'Besoins'!$B$2*0.0025140496</f>
        <v>0.002514</v>
      </c>
      <c r="E5" t="s">
        <v>25</v>
      </c>
    </row>
    <row r="6">
      <c r="A6">
        <v>2</v>
      </c>
      <c r="B6" t="s">
        <v>92</v>
      </c>
      <c r="C6" t="s">
        <v>90</v>
      </c>
      <c r="D6" s="6">
        <f>'Besoins'!$B$2*0.0100561983</f>
        <v>0.010056</v>
      </c>
      <c r="E6" t="s">
        <v>25</v>
      </c>
    </row>
    <row r="7">
      <c r="A7">
        <v>2</v>
      </c>
      <c r="B7" t="s">
        <v>93</v>
      </c>
      <c r="C7" t="s">
        <v>94</v>
      </c>
      <c r="D7" s="6">
        <f>'Besoins'!$B$2*2.5140495868</f>
        <v>2.51405</v>
      </c>
      <c r="E7" t="s">
        <v>3</v>
      </c>
    </row>
    <row r="8">
      <c r="A8">
        <v>2</v>
      </c>
      <c r="B8" t="s">
        <v>95</v>
      </c>
      <c r="C8" t="s">
        <v>90</v>
      </c>
      <c r="D8" s="6">
        <f>'Besoins'!$B$2*0.0754214876</f>
        <v>0.075421</v>
      </c>
      <c r="E8" t="s">
        <v>25</v>
      </c>
    </row>
    <row r="9">
      <c r="A9">
        <v>2</v>
      </c>
      <c r="B9" t="s">
        <v>96</v>
      </c>
      <c r="C9" t="s">
        <v>90</v>
      </c>
      <c r="D9" s="6">
        <f>'Besoins'!$B$2*0.0209504132</f>
        <v>0.02095</v>
      </c>
      <c r="E9" t="s">
        <v>25</v>
      </c>
    </row>
    <row r="10">
      <c r="A10">
        <v>2</v>
      </c>
      <c r="B10" t="s">
        <v>97</v>
      </c>
      <c r="C10" t="s">
        <v>90</v>
      </c>
      <c r="D10" s="6">
        <f>'Besoins'!$B$2*0.0628512397</f>
        <v>0.062851</v>
      </c>
      <c r="E10" t="s">
        <v>15</v>
      </c>
    </row>
    <row r="11">
      <c r="A11">
        <v>1</v>
      </c>
      <c r="B11" t="s">
        <v>98</v>
      </c>
      <c r="C11" t="s">
        <v>90</v>
      </c>
      <c r="D11" s="6">
        <f>'Besoins'!$B$2*0.5</f>
        <v>0.5</v>
      </c>
      <c r="E11" t="s">
        <v>15</v>
      </c>
    </row>
    <row r="12">
      <c r="A12">
        <v>1</v>
      </c>
      <c r="B12" t="s">
        <v>99</v>
      </c>
      <c r="C12" t="s">
        <v>90</v>
      </c>
      <c r="D12" s="6">
        <f>'Besoins'!$B$2*0.1</f>
        <v>0.1</v>
      </c>
      <c r="E12" t="s">
        <v>15</v>
      </c>
    </row>
    <row r="13">
      <c r="A13">
        <v>1</v>
      </c>
      <c r="B13" t="s">
        <v>100</v>
      </c>
      <c r="C13" t="s">
        <v>90</v>
      </c>
      <c r="D13" s="6">
        <f>'Besoins'!$B$2*0.25</f>
        <v>0.25</v>
      </c>
      <c r="E13" t="s">
        <v>25</v>
      </c>
    </row>
    <row r="14">
      <c r="A14">
        <v>1</v>
      </c>
      <c r="B14" t="s">
        <v>101</v>
      </c>
      <c r="C14" t="s">
        <v>90</v>
      </c>
      <c r="D14" s="6">
        <f>'Besoins'!$B$2*1</f>
        <v>1</v>
      </c>
      <c r="E14" t="s">
        <v>3</v>
      </c>
    </row>
    <row r="15">
      <c r="A15">
        <v>1</v>
      </c>
      <c r="B15" t="s">
        <v>102</v>
      </c>
      <c r="C15" t="s">
        <v>87</v>
      </c>
      <c r="D15" s="6">
        <f>'Besoins'!$B$2*0.595</f>
        <v>0.595</v>
      </c>
      <c r="E15" t="s">
        <v>25</v>
      </c>
    </row>
    <row r="16">
      <c r="A16">
        <v>2</v>
      </c>
      <c r="B16" t="s">
        <v>103</v>
      </c>
      <c r="C16" t="s">
        <v>90</v>
      </c>
      <c r="D16" s="6">
        <f>'Besoins'!$B$2*0.5409090909</f>
        <v>0.540909</v>
      </c>
      <c r="E16" t="s">
        <v>15</v>
      </c>
    </row>
    <row r="17">
      <c r="A17">
        <v>2</v>
      </c>
      <c r="B17" t="s">
        <v>96</v>
      </c>
      <c r="C17" t="s">
        <v>90</v>
      </c>
      <c r="D17" s="6">
        <f>'Besoins'!$B$2*0.0540909091</f>
        <v>0.054091</v>
      </c>
      <c r="E17" t="s">
        <v>25</v>
      </c>
    </row>
    <row r="18">
      <c r="A18">
        <v>2</v>
      </c>
      <c r="B18" t="s">
        <v>104</v>
      </c>
      <c r="C18" t="s">
        <v>90</v>
      </c>
      <c r="D18" s="6">
        <f>'Besoins'!$B$2*1.0818181818</f>
        <v>1.081818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105</v>
      </c>
      <c r="B1"/>
      <c r="C1"/>
      <c r="D1"/>
    </row>
    <row r="2">
      <c r="A2" t="str" s="13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"[CONFECTIONNER] "&amp;Procedure!D2</f>
        <v>[CONFECTIONNER] Confectionner la pate a savarin. Pousser en moules beurres, etuve 35 degres.</v>
      </c>
      <c r="C5"/>
      <c r="D5"/>
    </row>
    <row r="6">
      <c r="A6" t="s" s="15">
        <v>108</v>
      </c>
      <c r="B6" t="str" s="12">
        <f>"[CUIRE] "&amp;Procedure!D3</f>
        <v>[CUIRE] Cuire. 180 degres, 30 a 40 min.</v>
      </c>
      <c r="C6"/>
      <c r="D6"/>
    </row>
    <row r="7">
      <c r="A7" t="s" s="15">
        <v>109</v>
      </c>
      <c r="B7" t="str" s="12">
        <f>"[CONFECTIONNER] "&amp;Procedure!D4</f>
        <v>[CONFECTIONNER] Confectionner le sirop. Eau+sucre+vanille, rhum tiedi.</v>
      </c>
      <c r="C7"/>
      <c r="D7"/>
    </row>
    <row r="8">
      <c r="A8" t="s" s="15">
        <v>110</v>
      </c>
      <c r="B8" t="str" s="12">
        <f>"[TREMPER] "&amp;Procedure!D5</f>
        <v>[TREMPER] Tremper les savarins. Bien imbibes.</v>
      </c>
      <c r="C8"/>
      <c r="D8"/>
    </row>
    <row r="9">
      <c r="A9" t="s" s="15">
        <v>111</v>
      </c>
      <c r="B9" t="str" s="12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4">
        <v>112</v>
      </c>
      <c r="B11"/>
      <c r="C11"/>
      <c r="D11"/>
    </row>
    <row r="12">
      <c r="A12" t="s" s="15">
        <v>107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108</v>
      </c>
      <c r="B13" t="str" s="12">
        <f>"[DISSOUDRE] "&amp;Procedure!D8</f>
        <v>[DISSOUDRE] Delayer la levure dans le lait tiede. Reserver.</v>
      </c>
      <c r="C13"/>
      <c r="D13"/>
    </row>
    <row r="14">
      <c r="A14" t="s" s="15">
        <v>109</v>
      </c>
      <c r="B14" t="str" s="12">
        <f>"[PÉTRIR] "&amp;Procedure!D9</f>
        <v>[PÉTRIR] Petrir la pate. Farine+sel+levure+lait au batteur, puis oeufs et sucre, travailler vigoureusement.</v>
      </c>
      <c r="C14"/>
      <c r="D14"/>
    </row>
    <row r="15">
      <c r="A15" t="s" s="15">
        <v>110</v>
      </c>
      <c r="B15" t="str" s="12">
        <f>"[INCORPORER] "&amp;Procedure!D10</f>
        <v>[INCORPORER] Incorporer le beurre fondu. Corser la pate au batteur.</v>
      </c>
      <c r="C15"/>
      <c r="D15"/>
    </row>
    <row r="16">
      <c r="A16" t="s" s="15">
        <v>111</v>
      </c>
      <c r="B16" t="str" s="12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4">
        <v>113</v>
      </c>
      <c r="B18"/>
      <c r="C18"/>
      <c r="D18"/>
    </row>
    <row r="19">
      <c r="A19" t="s" s="15">
        <v>107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108</v>
      </c>
      <c r="B20" t="str" s="12">
        <f>"[MONTER] "&amp;Procedure!D13</f>
        <v>[MONTER] Monter la creme bien froide. En cuve froide.</v>
      </c>
      <c r="C20"/>
      <c r="D20"/>
    </row>
    <row r="21">
      <c r="A21" t="s" s="15">
        <v>109</v>
      </c>
      <c r="B21" t="str" s="12">
        <f>"[INCORPORER] "&amp;Procedure!D14</f>
        <v>[INCORPORER] Ajouter sucre et vanille. Fouetter jusqu'a la consistance desiree.</v>
      </c>
      <c r="C21"/>
      <c r="D21"/>
    </row>
    <row r="22">
      <c r="A22" t="s" s="15">
        <v>110</v>
      </c>
      <c r="B22" t="str" s="12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6">
        <v>114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