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<sst xmlns="http://schemas.openxmlformats.org/spreadsheetml/2006/main" count="106" uniqueCount="106">
  <si>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</si>
  <si>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</si>
  <si>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</si>
  <si>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</si>
  <si>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</si>
  <si>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</si>
  <si>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</si>
  <si>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</si>
  <si>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</si>
  <si>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</si>
  <si>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</si>
  <si>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</si>
  <si>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</si>
  <si>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</si>
  <si>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</si>
  <si>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</si>
  <si>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</si>
  <si>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</si>
  <si>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</si>
  <si>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</si>
  <si>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</si>
  <si>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</si>
  <si>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</si>
  <si>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</si>
  <si>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</si>
  <si>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</si>
  <si>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</si>
  <si>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</si>
  <si>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</si>
  <si>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</si>
  <si>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</si>
  <si>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</si>
  <si>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</si>
  <si>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</si>
  <si>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</si>
  <si>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</si>
  <si>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</si>
  <si>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</si>
  <si>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</si>
  <si>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</si>
  <si>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</si>
  <si>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</si>
  <si>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</si>
  <si>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</si>
  <si>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</si>
  <si>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</si>
  <si>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</si>
  <si>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</si>
  <si>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</si>
  <si>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</si>
  <si>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</si>
  <si>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</si>
  <si>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</si>
  <si>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poires Bourdaloue (PDR)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</si>
  <si>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</si>
  <si>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</si>
  <si>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</si>
  <si>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</si>
  <si>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</si>
  <si>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</si>
  <si>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</si>
  <si>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</si>
  <si>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</si>
  <si>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</si>
  <si>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</si>
  <si>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</si>
  <si>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</si>
  <si>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</si>
  <si>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</si>
  <si>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</si>
  <si>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</si>
  <si>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</si>
  <si>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</si>
  <si>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</si>
  <si>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</si>
  <si>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</si>
  <si>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</si>
  <si>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</si>
  <si>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</si>
  <si>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</si>
  <si>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</si>
  <si>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</si>
  <si>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</si>
  <si>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</si>
  <si>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</si>
  <si>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</si>
  <si>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</si>
  <si>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</si>
  <si>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</si>
  <si>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</si>
  <si>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Sucre blanc cristal sac 25 kg</t>
  </si>
  <si>
    <t xml:space="preserve">    ↳ OEUF (P) (conv.)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</si>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</sst>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0.206891</v>
      </c>
      <c r="E9" s="6">
        <f>D9*$B$2</f>
        <v>0.206891</v>
      </c>
      <c r="F9" t="s">
        <v>22</v>
      </c>
      <c r="G9" s="9">
        <f>E9*3.9514066481</f>
        <v>0.81751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E10*3.6741428571</f>
        <v>0.073483</v>
      </c>
    </row>
    <row r="11">
      <c r="A11" t="s" s="8">
        <v>26</v>
      </c>
      <c r="B11" t="s">
        <v>27</v>
      </c>
      <c r="C11" t="s">
        <v>25</v>
      </c>
      <c r="D11" s="4">
        <v>0.8</v>
      </c>
      <c r="E11" s="6">
        <f>D11*$B$2</f>
        <v>0.8</v>
      </c>
      <c r="F11" t="s">
        <v>22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2.900138</v>
      </c>
      <c r="E12" s="6">
        <f>D12*$B$2</f>
        <v>2.900138</v>
      </c>
      <c r="F12" t="s">
        <v>3</v>
      </c>
      <c r="G12" s="9">
        <f>E12*0.2699999691</f>
        <v>0.783037</v>
      </c>
    </row>
    <row r="13">
      <c r="A13" t="s" s="8">
        <v>31</v>
      </c>
      <c r="B13" t="s">
        <v>32</v>
      </c>
      <c r="C13" t="s">
        <v>33</v>
      </c>
      <c r="D13" s="4">
        <v>0.025654</v>
      </c>
      <c r="E13" s="6">
        <f>D13*$B$2</f>
        <v>0.025654</v>
      </c>
      <c r="F13" t="s">
        <v>15</v>
      </c>
      <c r="G13" s="9">
        <f>E13*0.0029999911</f>
        <v>0.000077</v>
      </c>
    </row>
    <row r="14">
      <c r="A14" t="s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22</v>
      </c>
      <c r="G14" s="9">
        <f>E14*16.58</f>
        <v>1.658</v>
      </c>
    </row>
    <row r="15">
      <c r="A15" t="s">
        <v>37</v>
      </c>
      <c r="B15" t="s">
        <v>38</v>
      </c>
      <c r="C15" t="s">
        <v>39</v>
      </c>
      <c r="D15" s="4">
        <v>0.213783</v>
      </c>
      <c r="E15" s="6">
        <f>D15*$B$2</f>
        <v>0.213783</v>
      </c>
      <c r="F15" t="s">
        <v>22</v>
      </c>
      <c r="G15" s="9">
        <f>E15*0.5599992041</f>
        <v>0.119718</v>
      </c>
    </row>
    <row r="16">
      <c r="A16" t="s">
        <v>40</v>
      </c>
      <c r="B16" t="s">
        <v>41</v>
      </c>
      <c r="C16" t="s">
        <v>42</v>
      </c>
      <c r="D16" s="4">
        <v>0.00171</v>
      </c>
      <c r="E16" s="6">
        <f>D16*$B$2</f>
        <v>0.00171</v>
      </c>
      <c r="F16" t="s">
        <v>22</v>
      </c>
      <c r="G16" s="9">
        <f>E16*0.3500535376</f>
        <v>0.000599</v>
      </c>
    </row>
    <row r="17">
      <c r="A17" t="s">
        <v>43</v>
      </c>
      <c r="B17" t="s">
        <v>44</v>
      </c>
      <c r="C17" t="s">
        <v>45</v>
      </c>
      <c r="D17" s="4">
        <v>0.142757</v>
      </c>
      <c r="E17" s="6">
        <f>D17*$B$2</f>
        <v>0.142757</v>
      </c>
      <c r="F17" t="s">
        <v>22</v>
      </c>
      <c r="G17" s="9">
        <f>E17*0.8199973534</f>
        <v>0.11706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 t="s">
        <v>62</v>
      </c>
    </row>
    <row r="6">
      <c r="A6" t="s">
        <v>53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  <row r="8">
      <c r="A8" t="s">
        <v>65</v>
      </c>
      <c r="B8">
        <v>2</v>
      </c>
      <c r="C8" t="s">
        <v>68</v>
      </c>
      <c r="D8" t="s" s="12">
        <v>69</v>
      </c>
      <c r="E8" t="s" s="12"/>
      <c r="F8"/>
    </row>
    <row r="9">
      <c r="A9" t="s">
        <v>65</v>
      </c>
      <c r="B9">
        <v>3</v>
      </c>
      <c r="C9" t="s">
        <v>70</v>
      </c>
      <c r="D9" t="s" s="12">
        <v>71</v>
      </c>
      <c r="E9" t="s" s="12"/>
      <c r="F9"/>
    </row>
    <row r="10">
      <c r="A10" t="s">
        <v>65</v>
      </c>
      <c r="B10">
        <v>4</v>
      </c>
      <c r="C10" t="s">
        <v>70</v>
      </c>
      <c r="D10" t="s" s="12">
        <v>72</v>
      </c>
      <c r="E10" t="s" s="12"/>
      <c r="F10"/>
    </row>
    <row r="11">
      <c r="A11" t="s">
        <v>65</v>
      </c>
      <c r="B11">
        <v>5</v>
      </c>
      <c r="C11" t="s">
        <v>73</v>
      </c>
      <c r="D11" t="s" s="12">
        <v>74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53</v>
      </c>
      <c r="C2" t="s">
        <v>79</v>
      </c>
      <c r="D2" s="6">
        <f>'Besoins'!$B$2*10</f>
        <v>10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'Besoins'!$B$2*0.425</f>
        <v>0.425</v>
      </c>
      <c r="E3" t="s">
        <v>22</v>
      </c>
    </row>
    <row r="4">
      <c r="A4">
        <v>2</v>
      </c>
      <c r="B4" t="s">
        <v>81</v>
      </c>
      <c r="C4" t="s">
        <v>82</v>
      </c>
      <c r="D4" s="6">
        <f>'Besoins'!$B$2*0.2137826962</f>
        <v>0.213783</v>
      </c>
      <c r="E4" t="s">
        <v>22</v>
      </c>
    </row>
    <row r="5">
      <c r="A5">
        <v>2</v>
      </c>
      <c r="B5" t="s">
        <v>83</v>
      </c>
      <c r="C5" t="s">
        <v>82</v>
      </c>
      <c r="D5" s="6">
        <f>'Besoins'!$B$2*0.1068913481</f>
        <v>0.106891</v>
      </c>
      <c r="E5" t="s">
        <v>22</v>
      </c>
    </row>
    <row r="6">
      <c r="A6">
        <v>2</v>
      </c>
      <c r="B6" t="s">
        <v>84</v>
      </c>
      <c r="C6" t="s">
        <v>82</v>
      </c>
      <c r="D6" s="6">
        <f>'Besoins'!$B$2*0.0427565392</f>
        <v>0.042757</v>
      </c>
      <c r="E6" t="s">
        <v>22</v>
      </c>
    </row>
    <row r="7">
      <c r="A7">
        <v>2</v>
      </c>
      <c r="B7" t="s">
        <v>85</v>
      </c>
      <c r="C7" t="s">
        <v>82</v>
      </c>
      <c r="D7" s="6">
        <f>'Besoins'!$B$2*0.0017102616</f>
        <v>0.00171</v>
      </c>
      <c r="E7" t="s">
        <v>22</v>
      </c>
    </row>
    <row r="8">
      <c r="A8">
        <v>2</v>
      </c>
      <c r="B8" t="s">
        <v>86</v>
      </c>
      <c r="C8" t="s">
        <v>82</v>
      </c>
      <c r="D8" s="6">
        <f>'Besoins'!$B$2*0.0256539235</f>
        <v>0.025654</v>
      </c>
      <c r="E8" t="s">
        <v>15</v>
      </c>
    </row>
    <row r="9">
      <c r="A9">
        <v>2</v>
      </c>
      <c r="B9" t="s">
        <v>87</v>
      </c>
      <c r="C9" t="s">
        <v>88</v>
      </c>
      <c r="D9" s="6">
        <f>'Besoins'!$B$2*0.0342052314</f>
        <v>0.034205</v>
      </c>
      <c r="E9" t="s">
        <v>22</v>
      </c>
    </row>
    <row r="10">
      <c r="A10">
        <v>1</v>
      </c>
      <c r="B10" t="s">
        <v>89</v>
      </c>
      <c r="C10" t="s">
        <v>82</v>
      </c>
      <c r="D10" s="6">
        <f>'Besoins'!$B$2*0.1</f>
        <v>0.1</v>
      </c>
      <c r="E10" t="s">
        <v>22</v>
      </c>
    </row>
    <row r="11">
      <c r="A11">
        <v>1</v>
      </c>
      <c r="B11" t="s">
        <v>90</v>
      </c>
      <c r="C11" t="s">
        <v>82</v>
      </c>
      <c r="D11" s="6">
        <f>'Besoins'!$B$2*0.1</f>
        <v>0.1</v>
      </c>
      <c r="E11" t="s">
        <v>22</v>
      </c>
    </row>
    <row r="12">
      <c r="A12">
        <v>1</v>
      </c>
      <c r="B12" t="s">
        <v>91</v>
      </c>
      <c r="C12" t="s">
        <v>88</v>
      </c>
      <c r="D12" s="6">
        <f>'Besoins'!$B$2*2</f>
        <v>2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'Besoins'!$B$2*0.1</f>
        <v>0.1</v>
      </c>
      <c r="E13" t="s">
        <v>22</v>
      </c>
    </row>
    <row r="14">
      <c r="A14">
        <v>1</v>
      </c>
      <c r="B14" t="s">
        <v>93</v>
      </c>
      <c r="C14" t="s">
        <v>82</v>
      </c>
      <c r="D14" s="6">
        <f>'Besoins'!$B$2*0.05</f>
        <v>0.05</v>
      </c>
      <c r="E14" t="s">
        <v>15</v>
      </c>
    </row>
    <row r="15">
      <c r="A15">
        <v>1</v>
      </c>
      <c r="B15" t="s">
        <v>94</v>
      </c>
      <c r="C15" t="s">
        <v>82</v>
      </c>
      <c r="D15" s="6">
        <f>'Besoins'!$B$2*0.5</f>
        <v>0.5</v>
      </c>
      <c r="E15" t="s">
        <v>3</v>
      </c>
    </row>
    <row r="16">
      <c r="A16">
        <v>1</v>
      </c>
      <c r="B16" t="s">
        <v>95</v>
      </c>
      <c r="C16" t="s">
        <v>82</v>
      </c>
      <c r="D16" s="6">
        <f>'Besoins'!$B$2*0.8</f>
        <v>0.8</v>
      </c>
      <c r="E16" t="s">
        <v>22</v>
      </c>
    </row>
    <row r="17">
      <c r="A17">
        <v>1</v>
      </c>
      <c r="B17" t="s">
        <v>96</v>
      </c>
      <c r="C17" t="s">
        <v>82</v>
      </c>
      <c r="D17" s="6">
        <f>'Besoins'!$B$2*0.02</f>
        <v>0.02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"[CONFECTIONNER] "&amp;Procedure!D2</f>
        <v>[CONFECTIONNER] Confectionner la creme d'amandes. Beurre pommade+sucre+oeufs+amandes+rhum+vanille.</v>
      </c>
      <c r="C5"/>
      <c r="D5"/>
    </row>
    <row r="6">
      <c r="A6" t="s" s="15">
        <v>100</v>
      </c>
      <c r="B6" t="str" s="12">
        <f>"[FONCER] "&amp;Procedure!D3</f>
        <v>[FONCER] Fonces le fond. Etaler la creme d'amandes.</v>
      </c>
      <c r="C6"/>
      <c r="D6"/>
    </row>
    <row r="7">
      <c r="A7" t="s" s="15">
        <v>101</v>
      </c>
      <c r="B7" t="str" s="12">
        <f>"[DISPOSER] "&amp;Procedure!D4</f>
        <v>[DISPOSER] Disposer les quartiers de poires. Citronnees, en rosace.</v>
      </c>
      <c r="C7"/>
      <c r="D7"/>
    </row>
    <row r="8">
      <c r="A8" t="s" s="15">
        <v>102</v>
      </c>
      <c r="B8" t="str" s="12">
        <f>"[CUIRE] "&amp;Procedure!D5</f>
        <v>[CUIRE] Cuire. 160 degres, 30 min, decercler 10 min avant la fin.</v>
      </c>
      <c r="C8"/>
      <c r="D8"/>
    </row>
    <row r="9">
      <c r="A9" t="s" s="15">
        <v>103</v>
      </c>
      <c r="B9" t="str" s="12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4">
        <v>104</v>
      </c>
      <c r="B11"/>
      <c r="C11"/>
      <c r="D11"/>
    </row>
    <row r="12">
      <c r="A12" t="s" s="15">
        <v>99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100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101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102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103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105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