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<sst xmlns="http://schemas.openxmlformats.org/spreadsheetml/2006/main" count="136" uniqueCount="136">
  <si>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</si>
  <si>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</si>
  <si>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</si>
  <si>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</si>
  <si>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</si>
  <si>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</si>
  <si>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</si>
  <si>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</si>
  <si>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</si>
  <si>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</si>
  <si>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</si>
  <si>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</si>
  <si>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</si>
  <si>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</si>
  <si>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</si>
  <si>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</si>
  <si>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00000006</t>
  </si>
  <si>
    <t>FECULE</t>
  </si>
  <si>
    <t>Eléments divers</t>
  </si>
  <si>
    <t>kg</t>
  </si>
  <si>
    <t>00000014</t>
  </si>
  <si>
    <t>VANILLE (baton)</t>
  </si>
  <si>
    <t>00000048</t>
  </si>
  <si>
    <t>BEURRE</t>
  </si>
  <si>
    <t>Produits frais</t>
  </si>
  <si>
    <t>00000054</t>
  </si>
  <si>
    <t>CITRON PULCO (JUS)</t>
  </si>
  <si>
    <t>FRUIT FRAIS</t>
  </si>
  <si>
    <t>00000047</t>
  </si>
  <si>
    <t>OEUF A3 (PRIX)</t>
  </si>
  <si>
    <t>Produits laitiers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</si>
  <si>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</si>
  <si>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</si>
  <si>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</si>
  <si>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</si>
  <si>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</si>
  <si>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</si>
  <si>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</si>
  <si>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</si>
  <si>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</si>
  <si>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</si>
  <si>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</si>
  <si>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</si>
  <si>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</si>
  <si>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</si>
  <si>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</si>
  <si>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</si>
  <si>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</si>
  <si>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</si>
  <si>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</si>
  <si>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</si>
  <si>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</si>
  <si>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</si>
  <si>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</si>
  <si>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</si>
  <si>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</si>
  <si>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</si>
  <si>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Fraisier (PDR)</t>
  </si>
  <si>
    <t>CHEMISER</t>
  </si>
  <si>
    <t>Chemiser le cercle. Rhodoid, tranches de fraises en paroi.</t>
  </si>
  <si>
    <t>PUNCHER</t>
  </si>
  <si>
    <t>Puncher le premier disque. Sirop citron-rhum.</t>
  </si>
  <si>
    <t>CONFECTIONNER</t>
  </si>
  <si>
    <t>Confectionner la mousseline. Creme patissiere et creme au beurre a meme temperature.</t>
  </si>
  <si>
    <t>FOURRER</t>
  </si>
  <si>
    <t>Garnir. Mousseline et fraises entre les couches.</t>
  </si>
  <si>
    <t>LISSER</t>
  </si>
  <si>
    <t>Poser le second disque puncte. Lisser la mousseline en surface.</t>
  </si>
  <si>
    <t>DÉCORER</t>
  </si>
  <si>
    <t>Finir. Disque de pate d'amande, decor.</t>
  </si>
  <si>
    <t>Biscuits cuillere (PDR)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</si>
  <si>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</si>
  <si>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</si>
  <si>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</si>
  <si>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</si>
  <si>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</si>
  <si>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</si>
  <si>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</si>
  <si>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</si>
  <si>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</si>
  <si>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</si>
  <si>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</si>
  <si>
    <t>Creme patissiere traditionnelle (PDR)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</si>
  <si>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</si>
  <si>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</si>
  <si>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</si>
  <si>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</si>
  <si>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</si>
  <si>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</si>
  <si>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</si>
  <si>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</si>
  <si>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</si>
  <si>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</si>
  <si>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</si>
  <si>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</si>
  <si>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</si>
  <si>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</si>
  <si>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</si>
  <si>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Niveau</t>
  </si>
  <si>
    <t>Composant</t>
  </si>
  <si>
    <t>Type</t>
  </si>
  <si>
    <t>Quantité (× multiplicateur, voir feuille Besoins)</t>
  </si>
  <si>
    <t>recette</t>
  </si>
  <si>
    <t xml:space="preserve">    ↳ Biscuits cuillere (PDR)</t>
  </si>
  <si>
    <t xml:space="preserve">        ↳ JAUNE D'OEUF (ML) (conv.)</t>
  </si>
  <si>
    <t>conversion</t>
  </si>
  <si>
    <t xml:space="preserve">        ↳ OEUF (P) (conv.)</t>
  </si>
  <si>
    <t xml:space="preserve">        ↳ Sucre blanc cristal sac 25 kg</t>
  </si>
  <si>
    <t>matiere</t>
  </si>
  <si>
    <t xml:space="preserve">        ↳ Farine de blé T55</t>
  </si>
  <si>
    <t xml:space="preserve">        ↳ FECULE</t>
  </si>
  <si>
    <t xml:space="preserve">        ↳ BLANC D'OEUF (ML) (conv.)</t>
  </si>
  <si>
    <t xml:space="preserve">        ↳ Sucre glace tamisé</t>
  </si>
  <si>
    <t xml:space="preserve">    ↳ CITRON PULCO (JUS)</t>
  </si>
  <si>
    <t xml:space="preserve">    ↳ RHUM 50ø</t>
  </si>
  <si>
    <t xml:space="preserve">    ↳ Sucre blanc cristal sac 25 kg</t>
  </si>
  <si>
    <t xml:space="preserve">    ↳ Creme patissiere traditionnelle (PDR)</t>
  </si>
  <si>
    <t xml:space="preserve">        ↳ LAIT</t>
  </si>
  <si>
    <t xml:space="preserve">        ↳ VANILLE (baton)</t>
  </si>
  <si>
    <t xml:space="preserve">    ↳ Creme au beurre (PDR)</t>
  </si>
  <si>
    <t xml:space="preserve">        ↳ EAU</t>
  </si>
  <si>
    <t xml:space="preserve">        ↳ BEURRE</t>
  </si>
  <si>
    <t xml:space="preserve">    ↳ FRAISE Charlotte France cat.I barq.250g</t>
  </si>
  <si>
    <t xml:space="preserve">    ↳ Pâte d'amande brute 50/50</t>
  </si>
  <si>
    <t>Fiche technique — Fraisier (PDR)</t>
  </si>
  <si>
    <t>Fraisier (PDR)  PDR-FRAISIER</t>
  </si>
  <si>
    <t>1.</t>
  </si>
  <si>
    <t>2.</t>
  </si>
  <si>
    <t>3.</t>
  </si>
  <si>
    <t>4.</t>
  </si>
  <si>
    <t>5.</t>
  </si>
  <si>
    <t>6.</t>
  </si>
  <si>
    <t>↳ Biscuits cuillere (PDR)  PDR-BISC-CUILLER</t>
  </si>
  <si>
    <t>↳ Creme patissiere traditionnelle (PDR)  PDR-CR-PATISSI</t>
  </si>
  <si>
    <t>↳ Creme au beurre (PDR)  PDR-CR-BEURRE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</si>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</sst>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E7*13.3119</f>
        <v>0.399357</v>
      </c>
    </row>
    <row r="8">
      <c r="A8" t="s" s="8">
        <v>16</v>
      </c>
      <c r="B8" t="s">
        <v>17</v>
      </c>
      <c r="C8" t="s">
        <v>18</v>
      </c>
      <c r="D8" s="4">
        <v>0.038168</v>
      </c>
      <c r="E8" s="6">
        <f>D8*$B$2</f>
        <v>0.038168</v>
      </c>
      <c r="F8" t="s">
        <v>19</v>
      </c>
      <c r="G8" s="9">
        <f>E8*0.7882987387</f>
        <v>0.030088</v>
      </c>
    </row>
    <row r="9">
      <c r="A9" t="s" s="8">
        <v>20</v>
      </c>
      <c r="B9" t="s">
        <v>21</v>
      </c>
      <c r="C9" t="s">
        <v>18</v>
      </c>
      <c r="D9" s="4">
        <v>0.153061</v>
      </c>
      <c r="E9" s="6">
        <f>D9*$B$2</f>
        <v>0.153061</v>
      </c>
      <c r="F9" t="s">
        <v>3</v>
      </c>
      <c r="G9" s="9">
        <f>E9*0.5902692868</f>
        <v>0.090347</v>
      </c>
    </row>
    <row r="10">
      <c r="A10" t="s" s="8">
        <v>22</v>
      </c>
      <c r="B10" t="s">
        <v>23</v>
      </c>
      <c r="C10" t="s">
        <v>24</v>
      </c>
      <c r="D10" s="4">
        <v>0.119205</v>
      </c>
      <c r="E10" s="6">
        <f>D10*$B$2</f>
        <v>0.119205</v>
      </c>
      <c r="F10" t="s">
        <v>19</v>
      </c>
      <c r="G10" s="9">
        <f>E10*3.9514098785</f>
        <v>0.471028</v>
      </c>
    </row>
    <row r="11">
      <c r="A11" t="s" s="8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15</v>
      </c>
      <c r="G11" s="9">
        <f>E11*3.6741428571</f>
        <v>0.073483</v>
      </c>
    </row>
    <row r="12">
      <c r="A12" t="s" s="8">
        <v>28</v>
      </c>
      <c r="B12" t="s">
        <v>29</v>
      </c>
      <c r="C12" t="s">
        <v>30</v>
      </c>
      <c r="D12" s="4">
        <v>6.745175</v>
      </c>
      <c r="E12" s="6">
        <f>D12*$B$2</f>
        <v>6.745175</v>
      </c>
      <c r="F12" t="s">
        <v>3</v>
      </c>
      <c r="G12" s="9">
        <f>E12*0.2699999913</f>
        <v>1.821197</v>
      </c>
    </row>
    <row r="13">
      <c r="A13" t="s">
        <v>31</v>
      </c>
      <c r="B13" t="s">
        <v>32</v>
      </c>
      <c r="C13" t="s">
        <v>33</v>
      </c>
      <c r="D13" s="4">
        <v>0.25</v>
      </c>
      <c r="E13" s="6">
        <f>D13*$B$2</f>
        <v>0.25</v>
      </c>
      <c r="F13" t="s">
        <v>19</v>
      </c>
      <c r="G13" s="9">
        <f>E13*12</f>
        <v>3</v>
      </c>
    </row>
    <row r="14">
      <c r="A14" t="s" s="8">
        <v>34</v>
      </c>
      <c r="B14" t="s">
        <v>35</v>
      </c>
      <c r="C14" t="s">
        <v>36</v>
      </c>
      <c r="D14" s="4">
        <v>0.033775</v>
      </c>
      <c r="E14" s="6">
        <f>D14*$B$2</f>
        <v>0.033775</v>
      </c>
      <c r="F14" t="s">
        <v>15</v>
      </c>
      <c r="G14" s="9">
        <f>E14*0.0029999853</f>
        <v>0.000101</v>
      </c>
    </row>
    <row r="15">
      <c r="A15" t="s">
        <v>37</v>
      </c>
      <c r="B15" t="s">
        <v>38</v>
      </c>
      <c r="C15" t="s">
        <v>39</v>
      </c>
      <c r="D15" s="4">
        <v>0.072558</v>
      </c>
      <c r="E15" s="6">
        <f>D15*$B$2</f>
        <v>0.072558</v>
      </c>
      <c r="F15" t="s">
        <v>19</v>
      </c>
      <c r="G15" s="9">
        <f>E15*0.5600002381</f>
        <v>0.040632</v>
      </c>
    </row>
    <row r="16">
      <c r="A16" t="s" s="8">
        <v>40</v>
      </c>
      <c r="B16" t="s">
        <v>41</v>
      </c>
      <c r="C16" t="s">
        <v>30</v>
      </c>
      <c r="D16" s="4">
        <v>0.153061</v>
      </c>
      <c r="E16" s="6">
        <f>D16*$B$2</f>
        <v>0.153061</v>
      </c>
      <c r="F16" t="s">
        <v>15</v>
      </c>
      <c r="G16" s="9">
        <f>E16*0.5999008799</f>
        <v>0.091821</v>
      </c>
    </row>
    <row r="17">
      <c r="A17" t="s">
        <v>42</v>
      </c>
      <c r="B17" t="s">
        <v>43</v>
      </c>
      <c r="C17" t="s">
        <v>44</v>
      </c>
      <c r="D17" s="4">
        <v>0.5</v>
      </c>
      <c r="E17" s="6">
        <f>D17*$B$2</f>
        <v>0.5</v>
      </c>
      <c r="F17" t="s">
        <v>19</v>
      </c>
      <c r="G17" s="9">
        <f>E17*14</f>
        <v>7</v>
      </c>
    </row>
    <row r="18">
      <c r="A18" t="s">
        <v>45</v>
      </c>
      <c r="B18" t="s">
        <v>46</v>
      </c>
      <c r="C18" t="s">
        <v>47</v>
      </c>
      <c r="D18" s="4">
        <v>0.533023</v>
      </c>
      <c r="E18" s="6">
        <f>D18*$B$2</f>
        <v>0.533023</v>
      </c>
      <c r="F18" t="s">
        <v>19</v>
      </c>
      <c r="G18" s="9">
        <f>E18*0.8199998489</f>
        <v>0.437079</v>
      </c>
    </row>
    <row r="19">
      <c r="A19" t="s">
        <v>48</v>
      </c>
      <c r="B19" t="s">
        <v>49</v>
      </c>
      <c r="C19" t="s">
        <v>47</v>
      </c>
      <c r="D19" s="4">
        <v>0.076336</v>
      </c>
      <c r="E19" s="6">
        <f>D19*$B$2</f>
        <v>0.076336</v>
      </c>
      <c r="F19" t="s">
        <v>19</v>
      </c>
      <c r="G19" s="9">
        <f>E19*1.04999832</f>
        <v>0.080153</v>
      </c>
    </row>
    <row r="20">
      <c r="A20"/>
      <c r="B20"/>
      <c r="C20"/>
      <c r="D20"/>
      <c r="E20"/>
      <c r="F20" t="s" s="10">
        <v>50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s" s="12">
        <v>59</v>
      </c>
      <c r="E2" t="s" s="12"/>
      <c r="F2"/>
    </row>
    <row r="3">
      <c r="A3" t="s">
        <v>57</v>
      </c>
      <c r="B3">
        <v>2</v>
      </c>
      <c r="C3" t="s">
        <v>60</v>
      </c>
      <c r="D3" t="s" s="12">
        <v>61</v>
      </c>
      <c r="E3" t="s" s="12"/>
      <c r="F3"/>
    </row>
    <row r="4">
      <c r="A4" t="s">
        <v>57</v>
      </c>
      <c r="B4">
        <v>3</v>
      </c>
      <c r="C4" t="s">
        <v>62</v>
      </c>
      <c r="D4" t="s" s="12">
        <v>63</v>
      </c>
      <c r="E4" t="s" s="12"/>
      <c r="F4"/>
    </row>
    <row r="5">
      <c r="A5" t="s">
        <v>57</v>
      </c>
      <c r="B5">
        <v>4</v>
      </c>
      <c r="C5" t="s">
        <v>64</v>
      </c>
      <c r="D5" t="s" s="12">
        <v>65</v>
      </c>
      <c r="E5" t="s" s="12"/>
      <c r="F5"/>
    </row>
    <row r="6">
      <c r="A6" t="s">
        <v>57</v>
      </c>
      <c r="B6">
        <v>5</v>
      </c>
      <c r="C6" t="s">
        <v>66</v>
      </c>
      <c r="D6" t="s" s="12">
        <v>67</v>
      </c>
      <c r="E6" t="s" s="12"/>
      <c r="F6"/>
    </row>
    <row r="7">
      <c r="A7" t="s">
        <v>57</v>
      </c>
      <c r="B7">
        <v>6</v>
      </c>
      <c r="C7" t="s">
        <v>68</v>
      </c>
      <c r="D7" t="s" s="12">
        <v>69</v>
      </c>
      <c r="E7" t="s" s="12"/>
      <c r="F7"/>
    </row>
    <row r="8">
      <c r="A8" t="s">
        <v>70</v>
      </c>
      <c r="B8">
        <v>1</v>
      </c>
      <c r="C8" t="s">
        <v>71</v>
      </c>
      <c r="D8" t="s" s="12">
        <v>72</v>
      </c>
      <c r="E8" t="s" s="12"/>
      <c r="F8"/>
    </row>
    <row r="9">
      <c r="A9" t="s">
        <v>70</v>
      </c>
      <c r="B9">
        <v>2</v>
      </c>
      <c r="C9" t="s">
        <v>73</v>
      </c>
      <c r="D9" t="s" s="12">
        <v>74</v>
      </c>
      <c r="E9" t="s" s="12"/>
      <c r="F9"/>
    </row>
    <row r="10">
      <c r="A10" t="s">
        <v>70</v>
      </c>
      <c r="B10">
        <v>3</v>
      </c>
      <c r="C10" t="s">
        <v>75</v>
      </c>
      <c r="D10" t="s" s="12">
        <v>76</v>
      </c>
      <c r="E10" t="s" s="12"/>
      <c r="F10"/>
    </row>
    <row r="11">
      <c r="A11" t="s">
        <v>70</v>
      </c>
      <c r="B11">
        <v>4</v>
      </c>
      <c r="C11" t="s">
        <v>77</v>
      </c>
      <c r="D11" t="s" s="12">
        <v>78</v>
      </c>
      <c r="E11" t="s" s="12"/>
      <c r="F11"/>
    </row>
    <row r="12">
      <c r="A12" t="s">
        <v>70</v>
      </c>
      <c r="B12">
        <v>5</v>
      </c>
      <c r="C12" t="s">
        <v>79</v>
      </c>
      <c r="D12" t="s" s="12">
        <v>80</v>
      </c>
      <c r="E12" t="s" s="12"/>
      <c r="F12" t="s">
        <v>81</v>
      </c>
    </row>
    <row r="13">
      <c r="A13" t="s">
        <v>82</v>
      </c>
      <c r="B13">
        <v>1</v>
      </c>
      <c r="C13" t="s">
        <v>83</v>
      </c>
      <c r="D13" t="s" s="12">
        <v>84</v>
      </c>
      <c r="E13" t="s" s="12"/>
      <c r="F13"/>
    </row>
    <row r="14">
      <c r="A14" t="s">
        <v>82</v>
      </c>
      <c r="B14">
        <v>2</v>
      </c>
      <c r="C14" t="s">
        <v>85</v>
      </c>
      <c r="D14" t="s" s="12">
        <v>86</v>
      </c>
      <c r="E14" t="s" s="12"/>
      <c r="F14"/>
    </row>
    <row r="15">
      <c r="A15" t="s">
        <v>82</v>
      </c>
      <c r="B15">
        <v>3</v>
      </c>
      <c r="C15" t="s">
        <v>71</v>
      </c>
      <c r="D15" t="s" s="12">
        <v>87</v>
      </c>
      <c r="E15" t="s" s="12"/>
      <c r="F15"/>
    </row>
    <row r="16">
      <c r="A16" t="s">
        <v>82</v>
      </c>
      <c r="B16">
        <v>4</v>
      </c>
      <c r="C16" t="s">
        <v>88</v>
      </c>
      <c r="D16" t="s" s="12">
        <v>89</v>
      </c>
      <c r="E16" t="s" s="12"/>
      <c r="F16" t="s">
        <v>90</v>
      </c>
    </row>
    <row r="17">
      <c r="A17" t="s">
        <v>82</v>
      </c>
      <c r="B17">
        <v>5</v>
      </c>
      <c r="C17" t="s">
        <v>91</v>
      </c>
      <c r="D17" t="s" s="12">
        <v>92</v>
      </c>
      <c r="E17" t="s" s="12"/>
      <c r="F17"/>
    </row>
    <row r="18">
      <c r="A18" t="s">
        <v>93</v>
      </c>
      <c r="B18">
        <v>1</v>
      </c>
      <c r="C18" t="s">
        <v>83</v>
      </c>
      <c r="D18" t="s" s="12">
        <v>84</v>
      </c>
      <c r="E18" t="s" s="12"/>
      <c r="F18"/>
    </row>
    <row r="19">
      <c r="A19" t="s">
        <v>93</v>
      </c>
      <c r="B19">
        <v>2</v>
      </c>
      <c r="C19" t="s">
        <v>79</v>
      </c>
      <c r="D19" t="s" s="12">
        <v>94</v>
      </c>
      <c r="E19" t="s" s="12"/>
      <c r="F19"/>
    </row>
    <row r="20">
      <c r="A20" t="s">
        <v>93</v>
      </c>
      <c r="B20">
        <v>3</v>
      </c>
      <c r="C20" t="s">
        <v>95</v>
      </c>
      <c r="D20" t="s" s="12">
        <v>96</v>
      </c>
      <c r="E20" t="s" s="12"/>
      <c r="F20"/>
    </row>
    <row r="21">
      <c r="A21" t="s">
        <v>93</v>
      </c>
      <c r="B21">
        <v>4</v>
      </c>
      <c r="C21" t="s">
        <v>75</v>
      </c>
      <c r="D21" t="s" s="12">
        <v>97</v>
      </c>
      <c r="E21" t="s" s="12"/>
      <c r="F2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98</v>
      </c>
      <c r="B1" t="s" s="7">
        <v>99</v>
      </c>
      <c r="C1" t="s" s="7">
        <v>100</v>
      </c>
      <c r="D1" t="s" s="7">
        <v>101</v>
      </c>
      <c r="E1" t="s" s="7">
        <v>10</v>
      </c>
    </row>
    <row r="2">
      <c r="A2">
        <v>0</v>
      </c>
      <c r="B2" t="s">
        <v>57</v>
      </c>
      <c r="C2" t="s">
        <v>102</v>
      </c>
      <c r="D2" s="6">
        <f>'Besoins'!$B$2*10</f>
        <v>10</v>
      </c>
      <c r="E2" t="s">
        <v>3</v>
      </c>
    </row>
    <row r="3">
      <c r="A3">
        <v>1</v>
      </c>
      <c r="B3" t="s">
        <v>103</v>
      </c>
      <c r="C3" t="s">
        <v>102</v>
      </c>
      <c r="D3" s="6">
        <f>'Besoins'!$B$2*0.5</f>
        <v>0.5</v>
      </c>
      <c r="E3" t="s">
        <v>19</v>
      </c>
    </row>
    <row r="4">
      <c r="A4">
        <v>2</v>
      </c>
      <c r="B4" t="s">
        <v>104</v>
      </c>
      <c r="C4" t="s">
        <v>105</v>
      </c>
      <c r="D4" s="6">
        <f>'Besoins'!$B$2*0.106870229</f>
        <v>0.10687</v>
      </c>
      <c r="E4" t="s">
        <v>19</v>
      </c>
    </row>
    <row r="5">
      <c r="A5">
        <v>2</v>
      </c>
      <c r="B5" t="s">
        <v>106</v>
      </c>
      <c r="C5" t="s">
        <v>105</v>
      </c>
      <c r="D5" s="6">
        <f>'Besoins'!$B$2*0.7633587786</f>
        <v>0.763359</v>
      </c>
      <c r="E5" t="s">
        <v>3</v>
      </c>
    </row>
    <row r="6">
      <c r="A6">
        <v>2</v>
      </c>
      <c r="B6" t="s">
        <v>107</v>
      </c>
      <c r="C6" t="s">
        <v>108</v>
      </c>
      <c r="D6" s="6">
        <f>'Besoins'!$B$2*0.0954198473</f>
        <v>0.09542</v>
      </c>
      <c r="E6" t="s">
        <v>19</v>
      </c>
    </row>
    <row r="7">
      <c r="A7">
        <v>2</v>
      </c>
      <c r="B7" t="s">
        <v>109</v>
      </c>
      <c r="C7" t="s">
        <v>108</v>
      </c>
      <c r="D7" s="6">
        <f>'Besoins'!$B$2*0.0572519084</f>
        <v>0.057252</v>
      </c>
      <c r="E7" t="s">
        <v>19</v>
      </c>
    </row>
    <row r="8">
      <c r="A8">
        <v>2</v>
      </c>
      <c r="B8" t="s">
        <v>110</v>
      </c>
      <c r="C8" t="s">
        <v>108</v>
      </c>
      <c r="D8" s="6">
        <f>'Besoins'!$B$2*0.0381679389</f>
        <v>0.038168</v>
      </c>
      <c r="E8" t="s">
        <v>19</v>
      </c>
    </row>
    <row r="9">
      <c r="A9">
        <v>2</v>
      </c>
      <c r="B9" t="s">
        <v>111</v>
      </c>
      <c r="C9" t="s">
        <v>105</v>
      </c>
      <c r="D9" s="6">
        <f>'Besoins'!$B$2*0.1030534351</f>
        <v>0.103053</v>
      </c>
      <c r="E9" t="s">
        <v>19</v>
      </c>
    </row>
    <row r="10">
      <c r="A10">
        <v>2</v>
      </c>
      <c r="B10" t="s">
        <v>112</v>
      </c>
      <c r="C10" t="s">
        <v>108</v>
      </c>
      <c r="D10" s="6">
        <f>'Besoins'!$B$2*0.0763358779</f>
        <v>0.076336</v>
      </c>
      <c r="E10" t="s">
        <v>19</v>
      </c>
    </row>
    <row r="11">
      <c r="A11">
        <v>1</v>
      </c>
      <c r="B11" t="s">
        <v>113</v>
      </c>
      <c r="C11" t="s">
        <v>108</v>
      </c>
      <c r="D11" s="6">
        <f>'Besoins'!$B$2*0.02</f>
        <v>0.02</v>
      </c>
      <c r="E11" t="s">
        <v>15</v>
      </c>
    </row>
    <row r="12">
      <c r="A12">
        <v>1</v>
      </c>
      <c r="B12" t="s">
        <v>114</v>
      </c>
      <c r="C12" t="s">
        <v>108</v>
      </c>
      <c r="D12" s="6">
        <f>'Besoins'!$B$2*0.03</f>
        <v>0.03</v>
      </c>
      <c r="E12" t="s">
        <v>15</v>
      </c>
    </row>
    <row r="13">
      <c r="A13">
        <v>1</v>
      </c>
      <c r="B13" t="s">
        <v>115</v>
      </c>
      <c r="C13" t="s">
        <v>108</v>
      </c>
      <c r="D13" s="6">
        <f>'Besoins'!$B$2*0.3</f>
        <v>0.3</v>
      </c>
      <c r="E13" t="s">
        <v>19</v>
      </c>
    </row>
    <row r="14">
      <c r="A14">
        <v>1</v>
      </c>
      <c r="B14" t="s">
        <v>116</v>
      </c>
      <c r="C14" t="s">
        <v>102</v>
      </c>
      <c r="D14" s="6">
        <f>'Besoins'!$B$2*0.225</f>
        <v>0.225</v>
      </c>
      <c r="E14" t="s">
        <v>19</v>
      </c>
    </row>
    <row r="15">
      <c r="A15">
        <v>2</v>
      </c>
      <c r="B15" t="s">
        <v>117</v>
      </c>
      <c r="C15" t="s">
        <v>108</v>
      </c>
      <c r="D15" s="6">
        <f>'Besoins'!$B$2*0.1530612245</f>
        <v>0.153061</v>
      </c>
      <c r="E15" t="s">
        <v>15</v>
      </c>
    </row>
    <row r="16">
      <c r="A16">
        <v>2</v>
      </c>
      <c r="B16" t="s">
        <v>104</v>
      </c>
      <c r="C16" t="s">
        <v>105</v>
      </c>
      <c r="D16" s="6">
        <f>'Besoins'!$B$2*0.0183673469</f>
        <v>0.018367</v>
      </c>
      <c r="E16" t="s">
        <v>19</v>
      </c>
    </row>
    <row r="17">
      <c r="A17">
        <v>2</v>
      </c>
      <c r="B17" t="s">
        <v>107</v>
      </c>
      <c r="C17" t="s">
        <v>108</v>
      </c>
      <c r="D17" s="6">
        <f>'Besoins'!$B$2*0.0382653061</f>
        <v>0.038265</v>
      </c>
      <c r="E17" t="s">
        <v>19</v>
      </c>
    </row>
    <row r="18">
      <c r="A18">
        <v>2</v>
      </c>
      <c r="B18" t="s">
        <v>109</v>
      </c>
      <c r="C18" t="s">
        <v>108</v>
      </c>
      <c r="D18" s="6">
        <f>'Besoins'!$B$2*0.0153061224</f>
        <v>0.015306</v>
      </c>
      <c r="E18" t="s">
        <v>19</v>
      </c>
    </row>
    <row r="19">
      <c r="A19">
        <v>2</v>
      </c>
      <c r="B19" t="s">
        <v>118</v>
      </c>
      <c r="C19" t="s">
        <v>108</v>
      </c>
      <c r="D19" s="6">
        <f>'Besoins'!$B$2*0.1530612245</f>
        <v>0.153061</v>
      </c>
      <c r="E19" t="s">
        <v>3</v>
      </c>
    </row>
    <row r="20">
      <c r="A20">
        <v>1</v>
      </c>
      <c r="B20" t="s">
        <v>119</v>
      </c>
      <c r="C20" t="s">
        <v>102</v>
      </c>
      <c r="D20" s="6">
        <f>'Besoins'!$B$2*0.3</f>
        <v>0.3</v>
      </c>
      <c r="E20" t="s">
        <v>19</v>
      </c>
    </row>
    <row r="21">
      <c r="A21">
        <v>2</v>
      </c>
      <c r="B21" t="s">
        <v>104</v>
      </c>
      <c r="C21" t="s">
        <v>105</v>
      </c>
      <c r="D21" s="6">
        <f>'Besoins'!$B$2*0.0476821192</f>
        <v>0.047682</v>
      </c>
      <c r="E21" t="s">
        <v>19</v>
      </c>
    </row>
    <row r="22">
      <c r="A22">
        <v>2</v>
      </c>
      <c r="B22" t="s">
        <v>107</v>
      </c>
      <c r="C22" t="s">
        <v>108</v>
      </c>
      <c r="D22" s="6">
        <f>'Besoins'!$B$2*0.0993377483</f>
        <v>0.099338</v>
      </c>
      <c r="E22" t="s">
        <v>19</v>
      </c>
    </row>
    <row r="23">
      <c r="A23">
        <v>2</v>
      </c>
      <c r="B23" t="s">
        <v>120</v>
      </c>
      <c r="C23" t="s">
        <v>108</v>
      </c>
      <c r="D23" s="6">
        <f>'Besoins'!$B$2*0.0337748344</f>
        <v>0.033775</v>
      </c>
      <c r="E23" t="s">
        <v>15</v>
      </c>
    </row>
    <row r="24">
      <c r="A24">
        <v>2</v>
      </c>
      <c r="B24" t="s">
        <v>121</v>
      </c>
      <c r="C24" t="s">
        <v>108</v>
      </c>
      <c r="D24" s="6">
        <f>'Besoins'!$B$2*0.119205298</f>
        <v>0.119205</v>
      </c>
      <c r="E24" t="s">
        <v>19</v>
      </c>
    </row>
    <row r="25">
      <c r="A25">
        <v>1</v>
      </c>
      <c r="B25" t="s">
        <v>122</v>
      </c>
      <c r="C25" t="s">
        <v>108</v>
      </c>
      <c r="D25" s="6">
        <f>'Besoins'!$B$2*0.5</f>
        <v>0.5</v>
      </c>
      <c r="E25" t="s">
        <v>19</v>
      </c>
    </row>
    <row r="26">
      <c r="A26">
        <v>1</v>
      </c>
      <c r="B26" t="s">
        <v>123</v>
      </c>
      <c r="C26" t="s">
        <v>108</v>
      </c>
      <c r="D26" s="6">
        <f>'Besoins'!$B$2*0.25</f>
        <v>0.25</v>
      </c>
      <c r="E2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2">
        <v>124</v>
      </c>
      <c r="B1"/>
      <c r="C1"/>
      <c r="D1"/>
    </row>
    <row r="2">
      <c r="A2" t="str" s="13">
        <f>"PDR-FRAISIER · PAT.ENTR.CLASSIQUES · référence : "&amp;Besoins!B3&amp;" "&amp;Besoins!C3&amp;" · multiplicateur réglable sur la feuille ""Besoins"""</f>
        <v>PDR-FRAISIER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125</v>
      </c>
      <c r="B4"/>
      <c r="C4"/>
      <c r="D4"/>
    </row>
    <row r="5">
      <c r="A5" t="s" s="15">
        <v>126</v>
      </c>
      <c r="B5" t="str" s="12">
        <f>"[CHEMISER] "&amp;Procedure!D2</f>
        <v>[CHEMISER] Chemiser le cercle. Rhodoid, tranches de fraises en paroi.</v>
      </c>
      <c r="C5"/>
      <c r="D5"/>
    </row>
    <row r="6">
      <c r="A6" t="s" s="15">
        <v>127</v>
      </c>
      <c r="B6" t="str" s="12">
        <f>"[PUNCHER] "&amp;Procedure!D3</f>
        <v>[PUNCHER] Puncher le premier disque. Sirop citron-rhum.</v>
      </c>
      <c r="C6"/>
      <c r="D6"/>
    </row>
    <row r="7">
      <c r="A7" t="s" s="15">
        <v>128</v>
      </c>
      <c r="B7" t="str" s="12">
        <f>"[CONFECTIONNER] "&amp;Procedure!D4</f>
        <v>[CONFECTIONNER] Confectionner la mousseline. Creme patissiere et creme au beurre a meme temperature.</v>
      </c>
      <c r="C7"/>
      <c r="D7"/>
    </row>
    <row r="8">
      <c r="A8" t="s" s="15">
        <v>129</v>
      </c>
      <c r="B8" t="str" s="12">
        <f>"[FOURRER] "&amp;Procedure!D5</f>
        <v>[FOURRER] Garnir. Mousseline et fraises entre les couches.</v>
      </c>
      <c r="C8"/>
      <c r="D8"/>
    </row>
    <row r="9">
      <c r="A9" t="s" s="15">
        <v>130</v>
      </c>
      <c r="B9" t="str" s="12">
        <f>"[LISSER] "&amp;Procedure!D6</f>
        <v>[LISSER] Poser le second disque puncte. Lisser la mousseline en surface.</v>
      </c>
      <c r="C9"/>
      <c r="D9"/>
    </row>
    <row r="10">
      <c r="A10" t="s" s="15">
        <v>131</v>
      </c>
      <c r="B10" t="str" s="12">
        <f>"[DÉCORER] "&amp;Procedure!D7</f>
        <v>[DÉCORER] Finir. Disque de pate d'amande, decor.</v>
      </c>
      <c r="C10"/>
      <c r="D10"/>
    </row>
    <row r="11">
      <c r="A11"/>
      <c r="B11"/>
      <c r="C11"/>
      <c r="D11"/>
    </row>
    <row r="12">
      <c r="A12" t="s" s="14">
        <v>132</v>
      </c>
      <c r="B12"/>
      <c r="C12"/>
      <c r="D12"/>
    </row>
    <row r="13">
      <c r="A13" t="s" s="15">
        <v>126</v>
      </c>
      <c r="B13" t="str" s="12">
        <f>"[BLANCHIR] "&amp;Procedure!D8</f>
        <v>[BLANCHIR] Blanchir jaunes, entier et sucre. Au ruban.</v>
      </c>
      <c r="C13"/>
      <c r="D13"/>
    </row>
    <row r="14">
      <c r="A14" t="s" s="15">
        <v>127</v>
      </c>
      <c r="B14" t="str" s="12">
        <f>"[MONTER] "&amp;Procedure!D9</f>
        <v>[MONTER] Monter les blancs serres. En neige ferme.</v>
      </c>
      <c r="C14"/>
      <c r="D14"/>
    </row>
    <row r="15">
      <c r="A15" t="s" s="15">
        <v>128</v>
      </c>
      <c r="B15" t="str" s="12">
        <f>"[INCORPORER] "&amp;Procedure!D10</f>
        <v>[INCORPORER] Incorporer. Delicatement les blancs, puis farine et fecule tamisees.</v>
      </c>
      <c r="C15"/>
      <c r="D15"/>
    </row>
    <row r="16">
      <c r="A16" t="s" s="15">
        <v>129</v>
      </c>
      <c r="B16" t="str" s="12">
        <f>"[DRESSER] "&amp;Procedure!D11</f>
        <v>[DRESSER] Dresser. Poche douille unie, batonnets 10cm.</v>
      </c>
      <c r="C16"/>
      <c r="D16"/>
    </row>
    <row r="17">
      <c r="A17" t="s" s="15">
        <v>130</v>
      </c>
      <c r="B17" t="str" s="12">
        <f>"[CUIRE] "&amp;Procedure!D12</f>
        <v>[CUIRE] Sucrer et cuire. Double saupoudrage sucre glace a 1 min d'intervalle, cuisson 180 degres, 15 min.</v>
      </c>
      <c r="C17"/>
      <c r="D17"/>
    </row>
    <row r="18">
      <c r="A18"/>
      <c r="B18"/>
      <c r="C18"/>
      <c r="D18"/>
    </row>
    <row r="19">
      <c r="A19" t="s" s="14">
        <v>133</v>
      </c>
      <c r="B19"/>
      <c r="C19"/>
      <c r="D19"/>
    </row>
    <row r="20">
      <c r="A20" t="s" s="15">
        <v>126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127</v>
      </c>
      <c r="B21" t="str" s="12">
        <f>"[BOUILLIR] "&amp;Procedure!D14</f>
        <v>[BOUILLIR] Bouillir le lait. Avec 1/3 du sucre et la vanille.</v>
      </c>
      <c r="C21"/>
      <c r="D21"/>
    </row>
    <row r="22">
      <c r="A22" t="s" s="15">
        <v>128</v>
      </c>
      <c r="B22" t="str" s="12">
        <f>"[BLANCHIR] "&amp;Procedure!D15</f>
        <v>[BLANCHIR] Blanchir les jaunes. Avec le reste du sucre et la farine.</v>
      </c>
      <c r="C22"/>
      <c r="D22"/>
    </row>
    <row r="23">
      <c r="A23" t="s" s="15">
        <v>129</v>
      </c>
      <c r="B23" t="str" s="12">
        <f>"[TEMPÉRER] "&amp;Procedure!D16</f>
        <v>[TEMPÉRER] Tempérer et cuire. Verser le lait chaud, cuire en fouettant jusqu'a ebullition, 1 min 30 minimum.</v>
      </c>
      <c r="C23"/>
      <c r="D23"/>
    </row>
    <row r="24">
      <c r="A24" t="s" s="15">
        <v>130</v>
      </c>
      <c r="B24" t="str" s="12">
        <f>"[REFROIDIR] "&amp;Procedure!D17</f>
        <v>[REFROIDIR] Refroidir rapidement. Sucre glace en surface ou film contact, froid rapide.</v>
      </c>
      <c r="C24"/>
      <c r="D24"/>
    </row>
    <row r="25">
      <c r="A25"/>
      <c r="B25"/>
      <c r="C25"/>
      <c r="D25"/>
    </row>
    <row r="26">
      <c r="A26" t="s" s="14">
        <v>134</v>
      </c>
      <c r="B26"/>
      <c r="C26"/>
      <c r="D26"/>
    </row>
    <row r="27">
      <c r="A27" t="s" s="15">
        <v>126</v>
      </c>
      <c r="B27" t="str" s="12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5">
        <v>127</v>
      </c>
      <c r="B28" t="str" s="12">
        <f>"[CUIRE] "&amp;Procedure!D19</f>
        <v>[CUIRE] Cuire le sucre au boule. Avec l'eau.</v>
      </c>
      <c r="C28"/>
      <c r="D28"/>
    </row>
    <row r="29">
      <c r="A29" t="s" s="15">
        <v>128</v>
      </c>
      <c r="B29" t="str" s="12">
        <f>"[VERSER] "&amp;Procedure!D20</f>
        <v>[VERSER] Verser sur les jaunes. Emulsionner au batteur.</v>
      </c>
      <c r="C29"/>
      <c r="D29"/>
    </row>
    <row r="30">
      <c r="A30" t="s" s="15">
        <v>129</v>
      </c>
      <c r="B30" t="str" s="12">
        <f>"[INCORPORER] "&amp;Procedure!D21</f>
        <v>[INCORPORER] Incorporer le beurre pommade. Lisser au fouet, parfumer au choix.</v>
      </c>
      <c r="C30"/>
      <c r="D30"/>
    </row>
    <row r="31">
      <c r="A31"/>
      <c r="B31"/>
      <c r="C31"/>
      <c r="D31"/>
    </row>
    <row r="32">
      <c r="A32" t="s" s="16">
        <v>135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2026-08-01T02:03:03Z</dcterms:created>
  <dc:title>Fraisier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2026-08-01T02:03:03Z</dcterms:modified>
  <cp:revision>1</cp:revision>
</cp:coreProperties>
</file>