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<sst xmlns="http://schemas.openxmlformats.org/spreadsheetml/2006/main" count="93" uniqueCount="93">
  <si>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</si>
  <si>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</si>
  <si>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</si>
  <si>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</si>
  <si>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</si>
  <si>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</si>
  <si>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</si>
  <si>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</si>
  <si>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</si>
  <si>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</si>
  <si>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</si>
  <si>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</si>
  <si>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</si>
  <si>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</si>
  <si>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</si>
  <si>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</si>
  <si>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</si>
  <si>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</si>
  <si>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</si>
  <si>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</si>
  <si>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</si>
  <si>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</si>
  <si>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</si>
  <si>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</si>
  <si>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</si>
  <si>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</si>
  <si>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</si>
  <si>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</si>
  <si>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</si>
  <si>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</si>
  <si>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</si>
  <si>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</si>
  <si>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</si>
  <si>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</si>
  <si>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</si>
  <si>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</si>
  <si>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</si>
  <si>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</si>
  <si>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</si>
  <si>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</si>
  <si>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</si>
  <si>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</si>
  <si>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</si>
  <si>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</si>
  <si>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</si>
  <si>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</si>
  <si>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</si>
  <si>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</si>
  <si>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</si>
  <si>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</si>
  <si>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</si>
  <si>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</si>
  <si>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</si>
  <si>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</si>
  <si>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</si>
  <si>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Entremets marrons mascarpone cassis (PDR)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</si>
  <si>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</si>
  <si>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</si>
  <si>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</si>
  <si>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</si>
  <si>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</si>
  <si>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</si>
  <si>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</si>
  <si>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</si>
  <si>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</si>
  <si>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Niveau</t>
  </si>
  <si>
    <t>Composant</t>
  </si>
  <si>
    <t>Type</t>
  </si>
  <si>
    <t>Quantité (× multiplicateur, voir feuille Besoins)</t>
  </si>
  <si>
    <t>recette</t>
  </si>
  <si>
    <t xml:space="preserve">    ↳ Amandes en poudre sachet 1kg</t>
  </si>
  <si>
    <t>matiere</t>
  </si>
  <si>
    <t xml:space="preserve">    ↳ OEUF (P) (conv.)</t>
  </si>
  <si>
    <t>conversion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</si>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</sst>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E7*13.3119</f>
        <v>0.399357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3</v>
      </c>
      <c r="G8" s="9">
        <f>E8*1.5555</f>
        <v>0.6222</v>
      </c>
    </row>
    <row r="9">
      <c r="A9" t="s" s="8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9">
        <f>E9*4.01836</f>
        <v>0.602754</v>
      </c>
    </row>
    <row r="10">
      <c r="A10" t="s" s="8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22</v>
      </c>
      <c r="G10" s="9">
        <f>E10*3.9514</f>
        <v>0.59271</v>
      </c>
    </row>
    <row r="11">
      <c r="A11" t="s" s="8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3</v>
      </c>
      <c r="G11" s="9">
        <f>E11*0.27</f>
        <v>0.81</v>
      </c>
    </row>
    <row r="12">
      <c r="A12" t="s">
        <v>29</v>
      </c>
      <c r="B12" t="s">
        <v>30</v>
      </c>
      <c r="C12" t="s">
        <v>31</v>
      </c>
      <c r="D12" s="4">
        <v>0.012</v>
      </c>
      <c r="E12" s="6">
        <f>D12*$B$2</f>
        <v>0.012</v>
      </c>
      <c r="F12" t="s">
        <v>22</v>
      </c>
      <c r="G12" s="9">
        <f>E12*24</f>
        <v>0.288</v>
      </c>
    </row>
    <row r="13">
      <c r="A13" t="s">
        <v>32</v>
      </c>
      <c r="B13" t="s">
        <v>33</v>
      </c>
      <c r="C13" t="s">
        <v>31</v>
      </c>
      <c r="D13" s="4">
        <v>0.005</v>
      </c>
      <c r="E13" s="6">
        <f>D13*$B$2</f>
        <v>0.005</v>
      </c>
      <c r="F13" t="s">
        <v>22</v>
      </c>
      <c r="G13" s="9">
        <f>E13*32</f>
        <v>0.16</v>
      </c>
    </row>
    <row r="14">
      <c r="A14" t="s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22</v>
      </c>
      <c r="G14" s="9">
        <f>E14*16.58</f>
        <v>2.487</v>
      </c>
    </row>
    <row r="15">
      <c r="A15" t="s">
        <v>37</v>
      </c>
      <c r="B15" t="s">
        <v>38</v>
      </c>
      <c r="C15" t="s">
        <v>39</v>
      </c>
      <c r="D15" s="4">
        <v>0.2</v>
      </c>
      <c r="E15" s="6">
        <f>D15*$B$2</f>
        <v>0.2</v>
      </c>
      <c r="F15" t="s">
        <v>15</v>
      </c>
      <c r="G15" s="9">
        <f>E15*2.85</f>
        <v>0.57</v>
      </c>
    </row>
    <row r="16">
      <c r="A16" t="s">
        <v>40</v>
      </c>
      <c r="B16" t="s">
        <v>41</v>
      </c>
      <c r="C16" t="s">
        <v>42</v>
      </c>
      <c r="D16" s="4">
        <v>0.2</v>
      </c>
      <c r="E16" s="6">
        <f>D16*$B$2</f>
        <v>0.2</v>
      </c>
      <c r="F16" t="s">
        <v>22</v>
      </c>
      <c r="G16" s="9">
        <f>E16*5.6</f>
        <v>1.12</v>
      </c>
    </row>
    <row r="17">
      <c r="A17" t="s">
        <v>43</v>
      </c>
      <c r="B17" t="s">
        <v>44</v>
      </c>
      <c r="C17" t="s">
        <v>45</v>
      </c>
      <c r="D17" s="4">
        <v>0.1</v>
      </c>
      <c r="E17" s="6">
        <f>D17*$B$2</f>
        <v>0.1</v>
      </c>
      <c r="F17" t="s">
        <v>22</v>
      </c>
      <c r="G17" s="9">
        <f>E17*0.82</f>
        <v>0.082</v>
      </c>
    </row>
    <row r="18">
      <c r="A18" t="s">
        <v>46</v>
      </c>
      <c r="B18" t="s">
        <v>47</v>
      </c>
      <c r="C18" t="s">
        <v>45</v>
      </c>
      <c r="D18" s="4">
        <v>0.15</v>
      </c>
      <c r="E18" s="6">
        <f>D18*$B$2</f>
        <v>0.15</v>
      </c>
      <c r="F18" t="s">
        <v>22</v>
      </c>
      <c r="G18" s="9">
        <f>E18*1.05</f>
        <v>0.1575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56</v>
      </c>
      <c r="D3" t="s" s="12">
        <v>58</v>
      </c>
      <c r="E3" t="s" s="12"/>
      <c r="F3"/>
    </row>
    <row r="4">
      <c r="A4" t="s">
        <v>55</v>
      </c>
      <c r="B4">
        <v>3</v>
      </c>
      <c r="C4" t="s">
        <v>56</v>
      </c>
      <c r="D4" t="s" s="12">
        <v>59</v>
      </c>
      <c r="E4" t="s" s="12"/>
      <c r="F4"/>
    </row>
    <row r="5">
      <c r="A5" t="s">
        <v>55</v>
      </c>
      <c r="B5">
        <v>4</v>
      </c>
      <c r="C5" t="s">
        <v>56</v>
      </c>
      <c r="D5" t="s" s="12">
        <v>60</v>
      </c>
      <c r="E5" t="s" s="12"/>
      <c r="F5"/>
    </row>
    <row r="6">
      <c r="A6" t="s">
        <v>55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55</v>
      </c>
      <c r="B7">
        <v>6</v>
      </c>
      <c r="C7" t="s">
        <v>63</v>
      </c>
      <c r="D7" t="s" s="12">
        <v>64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55</v>
      </c>
      <c r="C2" t="s">
        <v>69</v>
      </c>
      <c r="D2" s="6">
        <f>'Besoins'!$B$2*16</f>
        <v>16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'Besoins'!$B$2*0.15</f>
        <v>0.15</v>
      </c>
      <c r="E3" t="s">
        <v>22</v>
      </c>
    </row>
    <row r="4">
      <c r="A4">
        <v>1</v>
      </c>
      <c r="B4" t="s">
        <v>72</v>
      </c>
      <c r="C4" t="s">
        <v>73</v>
      </c>
      <c r="D4" s="6">
        <f>'Besoins'!$B$2*3</f>
        <v>3</v>
      </c>
      <c r="E4" t="s">
        <v>3</v>
      </c>
    </row>
    <row r="5">
      <c r="A5">
        <v>1</v>
      </c>
      <c r="B5" t="s">
        <v>74</v>
      </c>
      <c r="C5" t="s">
        <v>71</v>
      </c>
      <c r="D5" s="6">
        <f>'Besoins'!$B$2*0.15</f>
        <v>0.15</v>
      </c>
      <c r="E5" t="s">
        <v>22</v>
      </c>
    </row>
    <row r="6">
      <c r="A6">
        <v>1</v>
      </c>
      <c r="B6" t="s">
        <v>75</v>
      </c>
      <c r="C6" t="s">
        <v>71</v>
      </c>
      <c r="D6" s="6">
        <f>'Besoins'!$B$2*0.15</f>
        <v>0.15</v>
      </c>
      <c r="E6" t="s">
        <v>22</v>
      </c>
    </row>
    <row r="7">
      <c r="A7">
        <v>1</v>
      </c>
      <c r="B7" t="s">
        <v>76</v>
      </c>
      <c r="C7" t="s">
        <v>71</v>
      </c>
      <c r="D7" s="6">
        <f>'Besoins'!$B$2*0.2</f>
        <v>0.2</v>
      </c>
      <c r="E7" t="s">
        <v>22</v>
      </c>
    </row>
    <row r="8">
      <c r="A8">
        <v>1</v>
      </c>
      <c r="B8" t="s">
        <v>77</v>
      </c>
      <c r="C8" t="s">
        <v>71</v>
      </c>
      <c r="D8" s="6">
        <f>'Besoins'!$B$2*0.005</f>
        <v>0.005</v>
      </c>
      <c r="E8" t="s">
        <v>22</v>
      </c>
    </row>
    <row r="9">
      <c r="A9">
        <v>1</v>
      </c>
      <c r="B9" t="s">
        <v>78</v>
      </c>
      <c r="C9" t="s">
        <v>71</v>
      </c>
      <c r="D9" s="6">
        <f>'Besoins'!$B$2*0.1</f>
        <v>0.1</v>
      </c>
      <c r="E9" t="s">
        <v>22</v>
      </c>
    </row>
    <row r="10">
      <c r="A10">
        <v>1</v>
      </c>
      <c r="B10" t="s">
        <v>79</v>
      </c>
      <c r="C10" t="s">
        <v>71</v>
      </c>
      <c r="D10" s="6">
        <f>'Besoins'!$B$2*0.4</f>
        <v>0.4</v>
      </c>
      <c r="E10" t="s">
        <v>22</v>
      </c>
    </row>
    <row r="11">
      <c r="A11">
        <v>1</v>
      </c>
      <c r="B11" t="s">
        <v>80</v>
      </c>
      <c r="C11" t="s">
        <v>71</v>
      </c>
      <c r="D11" s="6">
        <f>'Besoins'!$B$2*0.03</f>
        <v>0.03</v>
      </c>
      <c r="E11" t="s">
        <v>15</v>
      </c>
    </row>
    <row r="12">
      <c r="A12">
        <v>1</v>
      </c>
      <c r="B12" t="s">
        <v>81</v>
      </c>
      <c r="C12" t="s">
        <v>71</v>
      </c>
      <c r="D12" s="6">
        <f>'Besoins'!$B$2*0.2</f>
        <v>0.2</v>
      </c>
      <c r="E12" t="s">
        <v>15</v>
      </c>
    </row>
    <row r="13">
      <c r="A13">
        <v>1</v>
      </c>
      <c r="B13" t="s">
        <v>82</v>
      </c>
      <c r="C13" t="s">
        <v>71</v>
      </c>
      <c r="D13" s="6">
        <f>'Besoins'!$B$2*0.15</f>
        <v>0.15</v>
      </c>
      <c r="E13" t="s">
        <v>22</v>
      </c>
    </row>
    <row r="14">
      <c r="A14">
        <v>1</v>
      </c>
      <c r="B14" t="s">
        <v>83</v>
      </c>
      <c r="C14" t="s">
        <v>71</v>
      </c>
      <c r="D14" s="6">
        <f>'Besoins'!$B$2*0.012</f>
        <v>0.012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"[CONFECTIONNER] "&amp;Procedure!D2</f>
        <v>[CONFECTIONNER] Confectionner le biscuit aux amandes. Type financier.</v>
      </c>
      <c r="C5"/>
      <c r="D5"/>
    </row>
    <row r="6">
      <c r="A6" t="s" s="15">
        <v>87</v>
      </c>
      <c r="B6" t="str" s="12">
        <f>"[CONFECTIONNER] "&amp;Procedure!D3</f>
        <v>[CONFECTIONNER] Confectionner l'insert mascarpone. Congele separement.</v>
      </c>
      <c r="C6"/>
      <c r="D6"/>
    </row>
    <row r="7">
      <c r="A7" t="s" s="15">
        <v>88</v>
      </c>
      <c r="B7" t="str" s="12">
        <f>"[CONFECTIONNER] "&amp;Procedure!D4</f>
        <v>[CONFECTIONNER] Confectionner la gelee de cassis-framboise. A la pectine NH, congelee separement.</v>
      </c>
      <c r="C7"/>
      <c r="D7"/>
    </row>
    <row r="8">
      <c r="A8" t="s" s="15">
        <v>89</v>
      </c>
      <c r="B8" t="str" s="12">
        <f>"[CONFECTIONNER] "&amp;Procedure!D5</f>
        <v>[CONFECTIONNER] Confectionner la mousse de marrons. Creme de marrons, rhum, gelatine, creme montee.</v>
      </c>
      <c r="C8"/>
      <c r="D8"/>
    </row>
    <row r="9">
      <c r="A9" t="s" s="15">
        <v>90</v>
      </c>
      <c r="B9" t="str" s="12">
        <f>"[MONTER] "&amp;Procedure!D6</f>
        <v>[MONTER] Monter. Inserts places dans la mousse sur le biscuit.</v>
      </c>
      <c r="C9"/>
      <c r="D9"/>
    </row>
    <row r="10">
      <c r="A10" t="s" s="15">
        <v>91</v>
      </c>
      <c r="B10" t="str" s="12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