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<sst xmlns="http://schemas.openxmlformats.org/spreadsheetml/2006/main" count="108" uniqueCount="108">
  <si>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</si>
  <si>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</si>
  <si>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</si>
  <si>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</si>
  <si>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</si>
  <si>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</si>
  <si>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</si>
  <si>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</si>
  <si>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</si>
  <si>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</si>
  <si>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</si>
  <si>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</si>
  <si>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</si>
  <si>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</si>
  <si>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</si>
  <si>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</si>
  <si>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</si>
  <si>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</si>
  <si>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</si>
  <si>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</si>
  <si>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</si>
  <si>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</si>
  <si>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</si>
  <si>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</si>
  <si>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</si>
  <si>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</si>
  <si>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</si>
  <si>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</si>
  <si>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</si>
  <si>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</si>
  <si>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</si>
  <si>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</si>
  <si>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</si>
  <si>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</si>
  <si>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</si>
  <si>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</si>
  <si>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</si>
  <si>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</si>
  <si>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</si>
  <si>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</si>
  <si>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</si>
  <si>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</si>
  <si>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</si>
  <si>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</si>
  <si>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</si>
  <si>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</si>
  <si>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</si>
  <si>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</si>
  <si>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Moka au cafe (PDR)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</si>
  <si>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</si>
  <si>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</si>
  <si>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</si>
  <si>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</si>
  <si>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</si>
  <si>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</si>
  <si>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</si>
  <si>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</si>
  <si>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</si>
  <si>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</si>
  <si>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</si>
  <si>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</si>
  <si>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</si>
  <si>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</si>
  <si>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</si>
  <si>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</si>
  <si>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</si>
  <si>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</si>
  <si>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</si>
  <si>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</si>
  <si>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</si>
  <si>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</si>
  <si>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</si>
  <si>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</si>
  <si>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</si>
  <si>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</si>
  <si>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</si>
  <si>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</si>
  <si>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</si>
  <si>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</si>
  <si>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</si>
  <si>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</si>
  <si>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</si>
  <si>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</si>
  <si>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</si>
  <si>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</si>
  <si>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</si>
  <si>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</si>
  <si>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</si>
  <si>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Creme au beurre (PDR)</t>
  </si>
  <si>
    <t xml:space="preserve">        ↳ JAUNE D'OEUF (ML) (conv.)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</si>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</sst>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32</v>
      </c>
      <c r="C3" t="s" s="5">
        <v>3</v>
      </c>
      <c r="D3"/>
      <c r="E3"/>
      <c r="F3"/>
    </row>
    <row r="4">
      <c r="A4" t="s">
        <v>4</v>
      </c>
      <c r="B4" s="6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0.596026</v>
      </c>
      <c r="E8" s="6">
        <f>D8*$B$2</f>
        <v>0.596026</v>
      </c>
      <c r="F8" t="s">
        <v>19</v>
      </c>
      <c r="G8" s="9">
        <f>E8*3.9514032489</f>
        <v>2.355139</v>
      </c>
    </row>
    <row r="9">
      <c r="A9" t="s" s="8">
        <v>20</v>
      </c>
      <c r="B9" t="s">
        <v>21</v>
      </c>
      <c r="C9" t="s">
        <v>22</v>
      </c>
      <c r="D9" s="4">
        <v>20.762852</v>
      </c>
      <c r="E9" s="6">
        <f>D9*$B$2</f>
        <v>20.762852</v>
      </c>
      <c r="F9" t="s">
        <v>3</v>
      </c>
      <c r="G9" s="9">
        <f>E9*0.2699999992</f>
        <v>5.60597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19</v>
      </c>
      <c r="G10" s="9">
        <f>E10*22</f>
        <v>0.66</v>
      </c>
    </row>
    <row r="11">
      <c r="A11" t="s" s="8">
        <v>26</v>
      </c>
      <c r="B11" t="s">
        <v>27</v>
      </c>
      <c r="C11" t="s">
        <v>28</v>
      </c>
      <c r="D11" s="4">
        <v>0.318874</v>
      </c>
      <c r="E11" s="6">
        <f>D11*$B$2</f>
        <v>0.318874</v>
      </c>
      <c r="F11" t="s">
        <v>15</v>
      </c>
      <c r="G11" s="9">
        <f>E11*0.0030000016</f>
        <v>0.000957</v>
      </c>
    </row>
    <row r="12">
      <c r="A12" t="s">
        <v>29</v>
      </c>
      <c r="B12" t="s">
        <v>30</v>
      </c>
      <c r="C12" t="s">
        <v>31</v>
      </c>
      <c r="D12" s="4">
        <v>0.452778</v>
      </c>
      <c r="E12" s="6">
        <f>D12*$B$2</f>
        <v>0.452778</v>
      </c>
      <c r="F12" t="s">
        <v>19</v>
      </c>
      <c r="G12" s="9">
        <f>E12*0.5599997252</f>
        <v>0.253556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E13*11</f>
        <v>1.1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19</v>
      </c>
      <c r="G14" s="9">
        <f>E14*4.2</f>
        <v>0.84</v>
      </c>
    </row>
    <row r="15">
      <c r="A15" t="s">
        <v>38</v>
      </c>
      <c r="B15" t="s">
        <v>39</v>
      </c>
      <c r="C15" t="s">
        <v>40</v>
      </c>
      <c r="D15" s="4">
        <v>0.949467</v>
      </c>
      <c r="E15" s="6">
        <f>D15*$B$2</f>
        <v>0.949467</v>
      </c>
      <c r="F15" t="s">
        <v>19</v>
      </c>
      <c r="G15" s="9">
        <f>E15*0.819999585</f>
        <v>0.778563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49</v>
      </c>
      <c r="D4" t="s" s="12">
        <v>53</v>
      </c>
      <c r="E4" t="s" s="12"/>
      <c r="F4"/>
    </row>
    <row r="5">
      <c r="A5" t="s">
        <v>48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48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48</v>
      </c>
      <c r="B7">
        <v>6</v>
      </c>
      <c r="C7" t="s">
        <v>58</v>
      </c>
      <c r="D7" t="s" s="12">
        <v>59</v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  <row r="9">
      <c r="A9" t="s">
        <v>60</v>
      </c>
      <c r="B9">
        <v>2</v>
      </c>
      <c r="C9" t="s">
        <v>63</v>
      </c>
      <c r="D9" t="s" s="12">
        <v>64</v>
      </c>
      <c r="E9" t="s" s="12"/>
      <c r="F9"/>
    </row>
    <row r="10">
      <c r="A10" t="s">
        <v>60</v>
      </c>
      <c r="B10">
        <v>3</v>
      </c>
      <c r="C10" t="s">
        <v>65</v>
      </c>
      <c r="D10" t="s" s="12">
        <v>66</v>
      </c>
      <c r="E10" t="s" s="12"/>
      <c r="F10"/>
    </row>
    <row r="11">
      <c r="A11" t="s">
        <v>60</v>
      </c>
      <c r="B11">
        <v>4</v>
      </c>
      <c r="C11" t="s">
        <v>67</v>
      </c>
      <c r="D11" t="s" s="12">
        <v>68</v>
      </c>
      <c r="E11" t="s" s="12"/>
      <c r="F11"/>
    </row>
    <row r="12">
      <c r="A12" t="s">
        <v>60</v>
      </c>
      <c r="B12">
        <v>5</v>
      </c>
      <c r="C12" t="s">
        <v>69</v>
      </c>
      <c r="D12" t="s" s="12">
        <v>70</v>
      </c>
      <c r="E12" t="s" s="12"/>
      <c r="F12" t="s">
        <v>71</v>
      </c>
    </row>
    <row r="13">
      <c r="A13" t="s">
        <v>72</v>
      </c>
      <c r="B13">
        <v>1</v>
      </c>
      <c r="C13" t="s">
        <v>61</v>
      </c>
      <c r="D13" t="s" s="12">
        <v>62</v>
      </c>
      <c r="E13" t="s" s="12"/>
      <c r="F13"/>
    </row>
    <row r="14">
      <c r="A14" t="s">
        <v>72</v>
      </c>
      <c r="B14">
        <v>2</v>
      </c>
      <c r="C14" t="s">
        <v>69</v>
      </c>
      <c r="D14" t="s" s="12">
        <v>73</v>
      </c>
      <c r="E14" t="s" s="12"/>
      <c r="F14"/>
    </row>
    <row r="15">
      <c r="A15" t="s">
        <v>72</v>
      </c>
      <c r="B15">
        <v>3</v>
      </c>
      <c r="C15" t="s">
        <v>74</v>
      </c>
      <c r="D15" t="s" s="12">
        <v>75</v>
      </c>
      <c r="E15" t="s" s="12"/>
      <c r="F15"/>
    </row>
    <row r="16">
      <c r="A16" t="s">
        <v>72</v>
      </c>
      <c r="B16">
        <v>4</v>
      </c>
      <c r="C16" t="s">
        <v>67</v>
      </c>
      <c r="D16" t="s" s="12">
        <v>76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48</v>
      </c>
      <c r="C2" t="s">
        <v>81</v>
      </c>
      <c r="D2" s="6">
        <f>'Besoins'!$B$2*32</f>
        <v>32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'Besoins'!$B$2*1.63</f>
        <v>1.63</v>
      </c>
      <c r="E3" t="s">
        <v>19</v>
      </c>
    </row>
    <row r="4">
      <c r="A4">
        <v>2</v>
      </c>
      <c r="B4" t="s">
        <v>83</v>
      </c>
      <c r="C4" t="s">
        <v>84</v>
      </c>
      <c r="D4" s="6">
        <f>'Besoins'!$B$2*14.4888888889</f>
        <v>14.488889</v>
      </c>
      <c r="E4" t="s">
        <v>3</v>
      </c>
    </row>
    <row r="5">
      <c r="A5">
        <v>2</v>
      </c>
      <c r="B5" t="s">
        <v>85</v>
      </c>
      <c r="C5" t="s">
        <v>86</v>
      </c>
      <c r="D5" s="6">
        <f>'Besoins'!$B$2*0.4527777778</f>
        <v>0.452778</v>
      </c>
      <c r="E5" t="s">
        <v>19</v>
      </c>
    </row>
    <row r="6">
      <c r="A6">
        <v>2</v>
      </c>
      <c r="B6" t="s">
        <v>87</v>
      </c>
      <c r="C6" t="s">
        <v>86</v>
      </c>
      <c r="D6" s="6">
        <f>'Besoins'!$B$2*0.4527777778</f>
        <v>0.452778</v>
      </c>
      <c r="E6" t="s">
        <v>19</v>
      </c>
    </row>
    <row r="7">
      <c r="A7">
        <v>1</v>
      </c>
      <c r="B7" t="s">
        <v>88</v>
      </c>
      <c r="C7" t="s">
        <v>81</v>
      </c>
      <c r="D7" s="6">
        <f>'Besoins'!$B$2*1.5</f>
        <v>1.5</v>
      </c>
      <c r="E7" t="s">
        <v>19</v>
      </c>
    </row>
    <row r="8">
      <c r="A8">
        <v>2</v>
      </c>
      <c r="B8" t="s">
        <v>89</v>
      </c>
      <c r="C8" t="s">
        <v>84</v>
      </c>
      <c r="D8" s="6">
        <f>'Besoins'!$B$2*0.238410596</f>
        <v>0.238411</v>
      </c>
      <c r="E8" t="s">
        <v>19</v>
      </c>
    </row>
    <row r="9">
      <c r="A9">
        <v>2</v>
      </c>
      <c r="B9" t="s">
        <v>87</v>
      </c>
      <c r="C9" t="s">
        <v>86</v>
      </c>
      <c r="D9" s="6">
        <f>'Besoins'!$B$2*0.4966887417</f>
        <v>0.496689</v>
      </c>
      <c r="E9" t="s">
        <v>19</v>
      </c>
    </row>
    <row r="10">
      <c r="A10">
        <v>2</v>
      </c>
      <c r="B10" t="s">
        <v>90</v>
      </c>
      <c r="C10" t="s">
        <v>86</v>
      </c>
      <c r="D10" s="6">
        <f>'Besoins'!$B$2*0.1688741722</f>
        <v>0.168874</v>
      </c>
      <c r="E10" t="s">
        <v>15</v>
      </c>
    </row>
    <row r="11">
      <c r="A11">
        <v>2</v>
      </c>
      <c r="B11" t="s">
        <v>91</v>
      </c>
      <c r="C11" t="s">
        <v>86</v>
      </c>
      <c r="D11" s="6">
        <f>'Besoins'!$B$2*0.5960264901</f>
        <v>0.596026</v>
      </c>
      <c r="E11" t="s">
        <v>19</v>
      </c>
    </row>
    <row r="12">
      <c r="A12">
        <v>1</v>
      </c>
      <c r="B12" t="s">
        <v>92</v>
      </c>
      <c r="C12" t="s">
        <v>86</v>
      </c>
      <c r="D12" s="6">
        <f>'Besoins'!$B$2*0.03</f>
        <v>0.03</v>
      </c>
      <c r="E12" t="s">
        <v>19</v>
      </c>
    </row>
    <row r="13">
      <c r="A13">
        <v>1</v>
      </c>
      <c r="B13" t="s">
        <v>93</v>
      </c>
      <c r="C13" t="s">
        <v>86</v>
      </c>
      <c r="D13" s="6">
        <f>'Besoins'!$B$2*0.15</f>
        <v>0.15</v>
      </c>
      <c r="E13" t="s">
        <v>15</v>
      </c>
    </row>
    <row r="14">
      <c r="A14">
        <v>1</v>
      </c>
      <c r="B14" t="s">
        <v>94</v>
      </c>
      <c r="C14" t="s">
        <v>86</v>
      </c>
      <c r="D14" s="6">
        <f>'Besoins'!$B$2*0.05</f>
        <v>0.05</v>
      </c>
      <c r="E14" t="s">
        <v>15</v>
      </c>
    </row>
    <row r="15">
      <c r="A15">
        <v>1</v>
      </c>
      <c r="B15" t="s">
        <v>95</v>
      </c>
      <c r="C15" t="s">
        <v>86</v>
      </c>
      <c r="D15" s="6">
        <f>'Besoins'!$B$2*0.1</f>
        <v>0.1</v>
      </c>
      <c r="E15" t="s">
        <v>19</v>
      </c>
    </row>
    <row r="16">
      <c r="A16">
        <v>1</v>
      </c>
      <c r="B16" t="s">
        <v>96</v>
      </c>
      <c r="C16" t="s">
        <v>86</v>
      </c>
      <c r="D16" s="6">
        <f>'Besoins'!$B$2*0.2</f>
        <v>0.2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"[CONFECTIONNER] "&amp;Procedure!D2</f>
        <v>[CONFECTIONNER] Confectionner la genoise. En 3 cercles.</v>
      </c>
      <c r="C5"/>
      <c r="D5"/>
    </row>
    <row r="6">
      <c r="A6" t="s" s="15">
        <v>100</v>
      </c>
      <c r="B6" t="str" s="12">
        <f>"[PUNCHER] "&amp;Procedure!D3</f>
        <v>[PUNCHER] Puncher. Sirop et rhum.</v>
      </c>
      <c r="C6"/>
      <c r="D6"/>
    </row>
    <row r="7">
      <c r="A7" t="s" s="15">
        <v>101</v>
      </c>
      <c r="B7" t="str" s="12">
        <f>"[CONFECTIONNER] "&amp;Procedure!D4</f>
        <v>[CONFECTIONNER] Confectionner la creme au beurre cafe. Methode petit boule 117 degres.</v>
      </c>
      <c r="C7"/>
      <c r="D7"/>
    </row>
    <row r="8">
      <c r="A8" t="s" s="15">
        <v>102</v>
      </c>
      <c r="B8" t="str" s="12">
        <f>"[MONTER] "&amp;Procedure!D5</f>
        <v>[MONTER] Monter. 3 etages de genoise punchee et creme au beurre.</v>
      </c>
      <c r="C8"/>
      <c r="D8"/>
    </row>
    <row r="9">
      <c r="A9" t="s" s="15">
        <v>103</v>
      </c>
      <c r="B9" t="str" s="12">
        <f>"[GLACER] "&amp;Procedure!D6</f>
        <v>[GLACER] Glacer. Fondant cafe, inscription MOKA au cornet chocolat.</v>
      </c>
      <c r="C9"/>
      <c r="D9"/>
    </row>
    <row r="10">
      <c r="A10" t="s" s="15">
        <v>104</v>
      </c>
      <c r="B10" t="str" s="12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4">
        <v>105</v>
      </c>
      <c r="B12"/>
      <c r="C12"/>
      <c r="D12"/>
    </row>
    <row r="13">
      <c r="A13" t="s" s="15">
        <v>99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100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101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102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103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106</v>
      </c>
      <c r="B19"/>
      <c r="C19"/>
      <c r="D19"/>
    </row>
    <row r="20">
      <c r="A20" t="s" s="15">
        <v>99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100</v>
      </c>
      <c r="B21" t="str" s="12">
        <f>"[CUIRE] "&amp;Procedure!D14</f>
        <v>[CUIRE] Cuire le sucre au boule. Avec l'eau.</v>
      </c>
      <c r="C21"/>
      <c r="D21"/>
    </row>
    <row r="22">
      <c r="A22" t="s" s="15">
        <v>101</v>
      </c>
      <c r="B22" t="str" s="12">
        <f>"[VERSER] "&amp;Procedure!D15</f>
        <v>[VERSER] Verser sur les jaunes. Emulsionner au batteur.</v>
      </c>
      <c r="C22"/>
      <c r="D22"/>
    </row>
    <row r="23">
      <c r="A23" t="s" s="15">
        <v>102</v>
      </c>
      <c r="B23" t="str" s="12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107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