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<sst xmlns="http://schemas.openxmlformats.org/spreadsheetml/2006/main" count="132" uniqueCount="132">
  <si>
    <t>Besoins matière</t>
  </si>
  <si>
    <t>Multiplicateur souhaité</t>
  </si>
  <si>
    <t>Quantité de référence</t>
  </si>
  <si>
    <t>pc</t>
  </si>
  <si>
    <t>Quantité obtenue</t>
  </si>
  <si>
    <t>Code</t>
  </si>
  <si>
    <t>Matière première</t>
  </si>
  <si>
    <t>Classe</t>
  </si>
  <si>
    <t>Base (×1, modifiable)</t>
  </si>
  <si>
    <t>Quantité</t>
  </si>
  <si>
    <t>Unité</t>
  </si>
  <si>
    <t>Coût</t>
  </si>
  <si>
    <t>00000030</t>
  </si>
  <si>
    <t>GRAND MARNIER</t>
  </si>
  <si>
    <t>Alcool</t>
  </si>
  <si>
    <t>lt</t>
  </si>
  <si>
    <t>00000025</t>
  </si>
  <si>
    <t>PaTE  praline</t>
  </si>
  <si>
    <t>Chocolat Mat. prem.</t>
  </si>
  <si>
    <t>kg</t>
  </si>
  <si>
    <t>CACAO-SUCRE</t>
  </si>
  <si>
    <t>Cacao en poudre sucré (chocolat chaud)</t>
  </si>
  <si>
    <t>Poudres et masses cacao</t>
  </si>
  <si>
    <t>00000061</t>
  </si>
  <si>
    <t>EAU</t>
  </si>
  <si>
    <t>Matières diverses (à trier)</t>
  </si>
  <si>
    <t>REGLISSE-BAT</t>
  </si>
  <si>
    <t>Bâtons de réglisse</t>
  </si>
  <si>
    <t>Épices en poudre et graines</t>
  </si>
  <si>
    <t>RNME101466</t>
  </si>
  <si>
    <t>Sucre poudre sac 1kg</t>
  </si>
  <si>
    <t>Pâtisserie épicerie sucrée</t>
  </si>
  <si>
    <t>DEXTROSE</t>
  </si>
  <si>
    <t>Dextrose monohydraté (glucose cristal)</t>
  </si>
  <si>
    <t>Glucoses et sucres techniques</t>
  </si>
  <si>
    <t>RNM57224434</t>
  </si>
  <si>
    <t>CRÈME ANGLAISE 1 litre</t>
  </si>
  <si>
    <t>Produits laitiers et œufs</t>
  </si>
  <si>
    <t>CRE-FRAICHE-LI</t>
  </si>
  <si>
    <t>Crème fraîche liquide 15% MG allégée</t>
  </si>
  <si>
    <t>Crèmes fraîches et laitières</t>
  </si>
  <si>
    <t>RNM10350123</t>
  </si>
  <si>
    <t>CRESSON France botte</t>
  </si>
  <si>
    <t>Légumes</t>
  </si>
  <si>
    <t>bte</t>
  </si>
  <si>
    <t>00002070</t>
  </si>
  <si>
    <t>épinards branches portions</t>
  </si>
  <si>
    <t>RNM3620123</t>
  </si>
  <si>
    <t>ORANGE Naveline Espagne cat.I 4(77-88mm)</t>
  </si>
  <si>
    <t>Total</t>
  </si>
  <si>
    <t>Recette</t>
  </si>
  <si>
    <t>#</t>
  </si>
  <si>
    <t>Verbe</t>
  </si>
  <si>
    <t>Étape</t>
  </si>
  <si>
    <t>Précision technique</t>
  </si>
  <si>
    <t>Durée</t>
  </si>
  <si>
    <t>CRÈME ANGLAISE</t>
  </si>
  <si>
    <t>COLLER</t>
  </si>
  <si>
    <t>Voir La Cuisine de Collectivité (Grossmann &amp; Le Franc, BPI) pour la technique complète.</t>
  </si>
  <si>
    <t>CRÈME ANGLAISE AU CHOCOLAT</t>
  </si>
  <si>
    <t>Faire bouillir la crème fleurette. Ajouter la poudre de cacao. Refroidir. Mélanger la crème chocolatée à la crème anglaise.</t>
  </si>
  <si>
    <t>CRÈME ANGLAISE À LA MENTHE</t>
  </si>
  <si>
    <t>Sirop de menthe absent de la base — preparation actuellement limitee au colorant, dosage a completer par un contributeur</t>
  </si>
  <si>
    <t>Colorant Vert Végétal</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</si>
  <si>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</si>
  <si>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</si>
  <si>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</si>
  <si>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</si>
  <si>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</si>
  <si>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</si>
  <si>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</si>
  <si>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</si>
  <si>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</si>
  <si>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CRÈME ANGLAISE CARAMÉLISÉE</t>
  </si>
  <si>
    <t>Mélanger les deux éléments.</t>
  </si>
  <si>
    <t>CARAMEL LIQUIDE</t>
  </si>
  <si>
    <t>METTRE EN PLACE</t>
  </si>
  <si>
    <t>RINCER</t>
  </si>
  <si>
    <t>Préparations préliminaires - Rincer au vinaigre la russe qui servira à la cuisson du sucre. - Égoutter sans essuyer. E</t>
  </si>
  <si>
    <t>CUIRE</t>
  </si>
  <si>
    <t>CRÈME ANGLAISE PRALINÉE</t>
  </si>
  <si>
    <t>Porter à ébullition la crème fleurette. Ajouter le pralin. Fouetter. Refroidir la crème pralinée. Mélanger les deux éléments.</t>
  </si>
  <si>
    <t>CRÈME ANGLAISE À L'ORANGE</t>
  </si>
  <si>
    <t>Zester finement les oranges. Faire blanchir les zestes. Parfumer la crème anglaise avec l'alcool et ajouter les zestes d'oranges blanchis.</t>
  </si>
  <si>
    <t>CRÈME ANGLAISE À LA RÉGLISSE</t>
  </si>
  <si>
    <t>Batons de reglisse absents de la base — preparation actuellement limitee a la creme fraiche, a completer par un contributeur</t>
  </si>
  <si>
    <t>Niveau</t>
  </si>
  <si>
    <t>Composant</t>
  </si>
  <si>
    <t>Type</t>
  </si>
  <si>
    <t>Quantité (× multiplicateur, voir feuille Besoins)</t>
  </si>
  <si>
    <t>recette</t>
  </si>
  <si>
    <t xml:space="preserve">    ↳ CRÈME ANGLAISE AU CHOCOLAT</t>
  </si>
  <si>
    <t xml:space="preserve">        ↳ CRÈME ANGLAISE 1 litre</t>
  </si>
  <si>
    <t>matiere</t>
  </si>
  <si>
    <t xml:space="preserve">        ↳ Crème fraîche liquide 15% MG allégée</t>
  </si>
  <si>
    <t xml:space="preserve">        ↳ Cacao en poudre sucré (chocolat chaud)</t>
  </si>
  <si>
    <t xml:space="preserve">    ↳ CRÈME ANGLAISE À LA MENTHE</t>
  </si>
  <si>
    <t xml:space="preserve">        ↳ Colorant Vert Végétal</t>
  </si>
  <si>
    <t xml:space="preserve">            ↳ épinards branches portions</t>
  </si>
  <si>
    <t xml:space="preserve">            ↳ CRESSON France botte</t>
  </si>
  <si>
    <t xml:space="preserve">    ↳ CRÈME ANGLAISE CARAMÉLISÉE</t>
  </si>
  <si>
    <t xml:space="preserve">        ↳ CARAMEL LIQUIDE</t>
  </si>
  <si>
    <t xml:space="preserve">            ↳ Sucre poudre sac 1kg</t>
  </si>
  <si>
    <t xml:space="preserve">            ↳ Dextrose monohydraté (glucose cristal)</t>
  </si>
  <si>
    <t xml:space="preserve">            ↳ EAU</t>
  </si>
  <si>
    <t xml:space="preserve">    ↳ CRÈME ANGLAISE PRALINÉE</t>
  </si>
  <si>
    <t xml:space="preserve">        ↳ PaTE  praline</t>
  </si>
  <si>
    <t xml:space="preserve">    ↳ CRÈME ANGLAISE À L'ORANGE</t>
  </si>
  <si>
    <t xml:space="preserve">        ↳ ORANGE Naveline Espagne cat.I 4(77-88mm)</t>
  </si>
  <si>
    <t xml:space="preserve">        ↳ GRAND MARNIER</t>
  </si>
  <si>
    <t xml:space="preserve">    ↳ CRÈME ANGLAISE À LA RÉGLISSE</t>
  </si>
  <si>
    <t xml:space="preserve">        ↳ Bâtons de réglisse</t>
  </si>
  <si>
    <t>Fiche technique — CRÈME ANGLAISE</t>
  </si>
  <si>
    <t>CRÈME ANGLAISE  GRO_CDC_221</t>
  </si>
  <si>
    <t>1.</t>
  </si>
  <si>
    <t>↳ CRÈME ANGLAISE AU CHOCOLAT  GRO_CDC_221A</t>
  </si>
  <si>
    <t xml:space="preserve">    CRÈME ANGLAISE 1 litre</t>
  </si>
  <si>
    <t xml:space="preserve">    Crème fraîche liquide 15% MG allégée</t>
  </si>
  <si>
    <t>↳ CRÈME ANGLAISE À LA MENTHE  GRO_CDC_221B</t>
  </si>
  <si>
    <t xml:space="preserve">    Colorant Vert Végétal</t>
  </si>
  <si>
    <t>↳ Colorant Vert Végétal  00SAU_REC043</t>
  </si>
  <si>
    <t>2.</t>
  </si>
  <si>
    <t>3.</t>
  </si>
  <si>
    <t>4.</t>
  </si>
  <si>
    <t>5.</t>
  </si>
  <si>
    <t>↳ CRÈME ANGLAISE CARAMÉLISÉE  GRO_CDC_221C</t>
  </si>
  <si>
    <t xml:space="preserve">    CARAMEL LIQUIDE</t>
  </si>
  <si>
    <t>↳ CARAMEL LIQUIDE  GRO_CDC_226</t>
  </si>
  <si>
    <t>↳ CRÈME ANGLAISE PRALINÉE  GRO_CDC_221D</t>
  </si>
  <si>
    <t>↳ CRÈME ANGLAISE À L'ORANGE  GRO_CDC_221E</t>
  </si>
  <si>
    <t>↳ CRÈME ANGLAISE À LA RÉGLISSE  GRO_CDC_221F</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</si>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</sst>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0.0005</v>
      </c>
      <c r="E7" s="6">
        <f>D7*$B$2</f>
        <v>0.0005</v>
      </c>
      <c r="F7" t="s">
        <v>15</v>
      </c>
      <c r="G7" s="9">
        <f>E7*20.3272857143</f>
        <v>0.010164</v>
      </c>
    </row>
    <row r="8">
      <c r="A8" t="s" s="8">
        <v>16</v>
      </c>
      <c r="B8" t="s">
        <v>17</v>
      </c>
      <c r="C8" t="s">
        <v>18</v>
      </c>
      <c r="D8" s="4">
        <v>0.005</v>
      </c>
      <c r="E8" s="6">
        <f>D8*$B$2</f>
        <v>0.005</v>
      </c>
      <c r="F8" t="s">
        <v>19</v>
      </c>
      <c r="G8" s="9">
        <f>E8*3.8795</f>
        <v>0.019398</v>
      </c>
    </row>
    <row r="9">
      <c r="A9" t="s">
        <v>20</v>
      </c>
      <c r="B9" t="s">
        <v>21</v>
      </c>
      <c r="C9" t="s">
        <v>22</v>
      </c>
      <c r="D9" s="4">
        <v>0.0025</v>
      </c>
      <c r="E9" s="6">
        <f>D9*$B$2</f>
        <v>0.0025</v>
      </c>
      <c r="F9" t="s">
        <v>19</v>
      </c>
      <c r="G9" s="9">
        <f>E9*5.5</f>
        <v>0.01375</v>
      </c>
    </row>
    <row r="10">
      <c r="A10" t="s" s="8">
        <v>23</v>
      </c>
      <c r="B10" t="s">
        <v>24</v>
      </c>
      <c r="C10" t="s">
        <v>25</v>
      </c>
      <c r="D10" s="4">
        <v>0.00005</v>
      </c>
      <c r="E10" s="6">
        <f>D10*$B$2</f>
        <v>0.00005</v>
      </c>
      <c r="F10" t="s">
        <v>15</v>
      </c>
      <c r="G10" s="9">
        <f>E10*0.003</f>
        <v>0</v>
      </c>
    </row>
    <row r="11">
      <c r="A11" t="s">
        <v>26</v>
      </c>
      <c r="B11" t="s">
        <v>27</v>
      </c>
      <c r="C11" t="s">
        <v>28</v>
      </c>
      <c r="D11" s="4">
        <v>0.00036</v>
      </c>
      <c r="E11" s="6">
        <f>D11*$B$2</f>
        <v>0.00036</v>
      </c>
      <c r="F11" t="s">
        <v>19</v>
      </c>
      <c r="G11" s="9">
        <f>E11*30</f>
        <v>0.0108</v>
      </c>
    </row>
    <row r="12">
      <c r="A12" t="s">
        <v>29</v>
      </c>
      <c r="B12" t="s">
        <v>30</v>
      </c>
      <c r="C12" t="s">
        <v>31</v>
      </c>
      <c r="D12" s="4">
        <v>0.000063</v>
      </c>
      <c r="E12" s="6">
        <f>D12*$B$2</f>
        <v>0.000063</v>
      </c>
      <c r="F12" t="s">
        <v>19</v>
      </c>
      <c r="G12" s="9">
        <f>E12*2.6785714286</f>
        <v>0.000169</v>
      </c>
    </row>
    <row r="13">
      <c r="A13" t="s">
        <v>32</v>
      </c>
      <c r="B13" t="s">
        <v>33</v>
      </c>
      <c r="C13" t="s">
        <v>34</v>
      </c>
      <c r="D13" s="4">
        <v>0.000006</v>
      </c>
      <c r="E13" s="6">
        <f>D13*$B$2</f>
        <v>0.000006</v>
      </c>
      <c r="F13" t="s">
        <v>19</v>
      </c>
      <c r="G13" s="9">
        <f>E13*1.6666666667</f>
        <v>0.00001</v>
      </c>
    </row>
    <row r="14">
      <c r="A14" t="s">
        <v>35</v>
      </c>
      <c r="B14" t="s">
        <v>36</v>
      </c>
      <c r="C14" t="s">
        <v>37</v>
      </c>
      <c r="D14" s="4">
        <v>0.24</v>
      </c>
      <c r="E14" s="6">
        <f>D14*$B$2</f>
        <v>0.24</v>
      </c>
      <c r="F14" t="s">
        <v>3</v>
      </c>
      <c r="G14" s="9">
        <f>E14*2.77</f>
        <v>0.6648</v>
      </c>
    </row>
    <row r="15">
      <c r="A15" t="s">
        <v>38</v>
      </c>
      <c r="B15" t="s">
        <v>39</v>
      </c>
      <c r="C15" t="s">
        <v>40</v>
      </c>
      <c r="D15" s="4">
        <v>0.02</v>
      </c>
      <c r="E15" s="6">
        <f>D15*$B$2</f>
        <v>0.02</v>
      </c>
      <c r="F15" t="s">
        <v>15</v>
      </c>
      <c r="G15" s="9">
        <f>E15*2.2</f>
        <v>0.044</v>
      </c>
    </row>
    <row r="16">
      <c r="A16" t="s">
        <v>41</v>
      </c>
      <c r="B16" t="s">
        <v>42</v>
      </c>
      <c r="C16" t="s">
        <v>43</v>
      </c>
      <c r="D16" s="4">
        <v>0.00003</v>
      </c>
      <c r="E16" s="6">
        <f>D16*$B$2</f>
        <v>0.00003</v>
      </c>
      <c r="F16" t="s">
        <v>44</v>
      </c>
      <c r="G16" s="9">
        <f>E16*1.65</f>
        <v>0.00005</v>
      </c>
    </row>
    <row r="17">
      <c r="A17" t="s" s="8">
        <v>45</v>
      </c>
      <c r="B17" t="s">
        <v>46</v>
      </c>
      <c r="C17" t="s">
        <v>43</v>
      </c>
      <c r="D17" s="4">
        <v>0.00007</v>
      </c>
      <c r="E17" s="6">
        <f>D17*$B$2</f>
        <v>0.00007</v>
      </c>
      <c r="F17" t="s">
        <v>3</v>
      </c>
      <c r="G17" s="9">
        <f>E17*0</f>
        <v>0</v>
      </c>
    </row>
    <row r="18">
      <c r="A18" t="s">
        <v>47</v>
      </c>
      <c r="B18" t="s">
        <v>48</v>
      </c>
      <c r="C18" t="s">
        <v>43</v>
      </c>
      <c r="D18" s="4">
        <v>0.004</v>
      </c>
      <c r="E18" s="6">
        <f>D18*$B$2</f>
        <v>0.004</v>
      </c>
      <c r="F18" t="s">
        <v>19</v>
      </c>
      <c r="G18" s="9">
        <f>E18*1.05</f>
        <v>0.0042</v>
      </c>
    </row>
    <row r="19">
      <c r="A19"/>
      <c r="B19"/>
      <c r="C19"/>
      <c r="D19"/>
      <c r="E19"/>
      <c r="F19" t="s" s="10">
        <v>49</v>
      </c>
      <c r="G19" s="11">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50</v>
      </c>
      <c r="B1" t="s" s="7">
        <v>51</v>
      </c>
      <c r="C1" t="s" s="7">
        <v>52</v>
      </c>
      <c r="D1" t="s" s="7">
        <v>53</v>
      </c>
      <c r="E1" t="s" s="7">
        <v>54</v>
      </c>
      <c r="F1" t="s" s="7">
        <v>55</v>
      </c>
    </row>
    <row r="2">
      <c r="A2" t="s">
        <v>56</v>
      </c>
      <c r="B2">
        <v>1</v>
      </c>
      <c r="C2" t="s">
        <v>57</v>
      </c>
      <c r="D2" t="s" s="12">
        <v>58</v>
      </c>
      <c r="E2" t="s" s="12"/>
      <c r="F2"/>
    </row>
    <row r="3">
      <c r="A3" t="s">
        <v>59</v>
      </c>
      <c r="B3">
        <v>1</v>
      </c>
      <c r="C3"/>
      <c r="D3" t="s" s="12">
        <v>60</v>
      </c>
      <c r="E3" t="s" s="12"/>
      <c r="F3"/>
    </row>
    <row r="4">
      <c r="A4" t="s">
        <v>61</v>
      </c>
      <c r="B4">
        <v>1</v>
      </c>
      <c r="C4"/>
      <c r="D4" t="inlineStr" s="12">
        <is>
          <t>Additionner le sirop de menthe à la crème anglaise. Rectifier la couleur avec le colorant. Variante : laisser infuser des feuilles de menthe fraîche dans la crème anglaise toute une nuit, mettre au point la couleur, passer au chinois.</t>
        </is>
      </c>
      <c r="E4" t="s" s="12">
        <v>62</v>
      </c>
      <c r="F4"/>
    </row>
    <row r="5">
      <c r="A5" t="s">
        <v>63</v>
      </c>
      <c r="B5">
        <v>1</v>
      </c>
      <c r="C5" t="s">
        <v>64</v>
      </c>
      <c r="D5" t="s" s="12">
        <v>65</v>
      </c>
      <c r="E5" t="s" s="12"/>
      <c r="F5"/>
    </row>
    <row r="6">
      <c r="A6" t="s">
        <v>63</v>
      </c>
      <c r="B6">
        <v>2</v>
      </c>
      <c r="C6" t="s">
        <v>66</v>
      </c>
      <c r="D6" t="s" s="12">
        <v>67</v>
      </c>
      <c r="E6" t="s" s="12"/>
      <c r="F6"/>
    </row>
    <row r="7">
      <c r="A7" t="s">
        <v>63</v>
      </c>
      <c r="B7">
        <v>3</v>
      </c>
      <c r="C7"/>
      <c r="D7" t="s" s="12">
        <v>68</v>
      </c>
      <c r="E7" t="s" s="12"/>
      <c r="F7"/>
    </row>
    <row r="8">
      <c r="A8" t="s">
        <v>63</v>
      </c>
      <c r="B8">
        <v>4</v>
      </c>
      <c r="C8" t="s">
        <v>69</v>
      </c>
      <c r="D8" t="inlineStr" s="12">
        <is>
          <t>Chauffer tout doucement le jus jusqu'à la température de 70°C — le liquide se clarifie de lui-même : un gel très vert apparaît à la surface et le reste du liquide devient transparent.</t>
        </is>
      </c>
      <c r="E8" t="s" s="12">
        <v>70</v>
      </c>
      <c r="F8"/>
    </row>
    <row r="9">
      <c r="A9" t="s">
        <v>63</v>
      </c>
      <c r="B9">
        <v>5</v>
      </c>
      <c r="C9" t="s">
        <v>71</v>
      </c>
      <c r="D9" t="inlineStr" s="12">
        <is>
          <t>Égoutter très délicatement le gel sur une étamine ou un linge très propre et humide. Éviter de remuer le liquide pour ne pas redisperser le gel. Utiliser immédiatement ou réserver bien enveloppé à l'abri de l'air en enceinte réfrigérée.</t>
        </is>
      </c>
      <c r="E9" t="s" s="12">
        <v>72</v>
      </c>
      <c r="F9"/>
    </row>
    <row r="10">
      <c r="A10" t="s">
        <v>73</v>
      </c>
      <c r="B10">
        <v>1</v>
      </c>
      <c r="C10"/>
      <c r="D10" t="s" s="12">
        <v>74</v>
      </c>
      <c r="E10" t="s" s="12"/>
      <c r="F10"/>
    </row>
    <row r="11">
      <c r="A11" t="s">
        <v>75</v>
      </c>
      <c r="B11">
        <v>1</v>
      </c>
      <c r="C11" t="s">
        <v>76</v>
      </c>
      <c r="D11" t="inlineStr" s="12">
        <is>
          <t>Mise en place du poste de travail E - Vérifier les D.L.C.,peser les denrées,sélectionner le matériel nécessaire. - Laver et désinfecter le matériel et le poste de travail en suivant les protocoles. R</t>
        </is>
      </c>
      <c r="E11" t="s" s="12"/>
      <c r="F11"/>
    </row>
    <row r="12">
      <c r="A12" t="s">
        <v>75</v>
      </c>
      <c r="B12">
        <v>2</v>
      </c>
      <c r="C12" t="s">
        <v>77</v>
      </c>
      <c r="D12" t="s" s="12">
        <v>78</v>
      </c>
      <c r="E12" t="s" s="12"/>
      <c r="F12"/>
    </row>
    <row r="13">
      <c r="A13" t="s">
        <v>75</v>
      </c>
      <c r="B13">
        <v>3</v>
      </c>
      <c r="C13" t="s">
        <v>79</v>
      </c>
      <c r="D13" t="inlineStr" s="12">
        <is>
          <t>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t>
        </is>
      </c>
      <c r="E13" t="s" s="12"/>
      <c r="F13"/>
    </row>
    <row r="14">
      <c r="A14" t="s">
        <v>75</v>
      </c>
      <c r="B14">
        <v>4</v>
      </c>
      <c r="C14"/>
      <c r="D14" t="inlineStr" s="12">
        <is>
          <t>Suggestions - Le caramel liquide est employé pour caraméliser le fond des moules,en nappage, en ajout à des crèmes,etc. - Le caramel liquide peut se conserver longtemps,mais toutefois en respectant les conditions d’hygiène qui s’imposent.</t>
        </is>
      </c>
      <c r="E14" t="s" s="12"/>
      <c r="F14"/>
    </row>
    <row r="15">
      <c r="A15" t="s">
        <v>80</v>
      </c>
      <c r="B15">
        <v>1</v>
      </c>
      <c r="C15"/>
      <c r="D15" t="s" s="12">
        <v>81</v>
      </c>
      <c r="E15" t="s" s="12"/>
      <c r="F15"/>
    </row>
    <row r="16">
      <c r="A16" t="s">
        <v>82</v>
      </c>
      <c r="B16">
        <v>1</v>
      </c>
      <c r="C16"/>
      <c r="D16" t="s" s="12">
        <v>83</v>
      </c>
      <c r="E16" t="s" s="12"/>
      <c r="F16"/>
    </row>
    <row r="17">
      <c r="A17" t="s">
        <v>84</v>
      </c>
      <c r="B17">
        <v>1</v>
      </c>
      <c r="C17"/>
      <c r="D17" t="inlineStr" s="12">
        <is>
          <t>Porter à ébullition la crème fraîche et les bâtons de réglisse fendus dans le sens de la longueur. Laisser infuser. Ajouter l'infusion de réglisse à la crème anglaise.</t>
        </is>
      </c>
      <c r="E17" t="s" s="12">
        <v>85</v>
      </c>
      <c r="F1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86</v>
      </c>
      <c r="B1" t="s" s="7">
        <v>87</v>
      </c>
      <c r="C1" t="s" s="7">
        <v>88</v>
      </c>
      <c r="D1" t="s" s="7">
        <v>89</v>
      </c>
      <c r="E1" t="s" s="7">
        <v>10</v>
      </c>
    </row>
    <row r="2">
      <c r="A2">
        <v>0</v>
      </c>
      <c r="B2" t="s">
        <v>56</v>
      </c>
      <c r="C2" t="s">
        <v>90</v>
      </c>
      <c r="D2" s="6">
        <f>'Besoins'!$B$2*100</f>
        <v>100</v>
      </c>
      <c r="E2" t="s">
        <v>3</v>
      </c>
    </row>
    <row r="3">
      <c r="A3">
        <v>1</v>
      </c>
      <c r="B3" t="s">
        <v>91</v>
      </c>
      <c r="C3" t="s">
        <v>90</v>
      </c>
      <c r="D3" s="6">
        <f>'Besoins'!$B$2*1</f>
        <v>1</v>
      </c>
      <c r="E3" t="s">
        <v>3</v>
      </c>
    </row>
    <row r="4">
      <c r="A4">
        <v>2</v>
      </c>
      <c r="B4" t="s">
        <v>92</v>
      </c>
      <c r="C4" t="s">
        <v>93</v>
      </c>
      <c r="D4" s="6">
        <f>'Besoins'!$B$2*0.04</f>
        <v>0.04</v>
      </c>
      <c r="E4" t="s">
        <v>3</v>
      </c>
    </row>
    <row r="5">
      <c r="A5">
        <v>2</v>
      </c>
      <c r="B5" t="s">
        <v>94</v>
      </c>
      <c r="C5" t="s">
        <v>93</v>
      </c>
      <c r="D5" s="6">
        <f>'Besoins'!$B$2*0.005</f>
        <v>0.005</v>
      </c>
      <c r="E5" t="s">
        <v>15</v>
      </c>
    </row>
    <row r="6">
      <c r="A6">
        <v>2</v>
      </c>
      <c r="B6" t="s">
        <v>95</v>
      </c>
      <c r="C6" t="s">
        <v>93</v>
      </c>
      <c r="D6" s="6">
        <f>'Besoins'!$B$2*0.0025</f>
        <v>0.0025</v>
      </c>
      <c r="E6" t="s">
        <v>19</v>
      </c>
    </row>
    <row r="7">
      <c r="A7">
        <v>1</v>
      </c>
      <c r="B7" t="s">
        <v>96</v>
      </c>
      <c r="C7" t="s">
        <v>90</v>
      </c>
      <c r="D7" s="6">
        <f>'Besoins'!$B$2*1</f>
        <v>1</v>
      </c>
      <c r="E7" t="s">
        <v>3</v>
      </c>
    </row>
    <row r="8">
      <c r="A8">
        <v>2</v>
      </c>
      <c r="B8" t="s">
        <v>92</v>
      </c>
      <c r="C8" t="s">
        <v>93</v>
      </c>
      <c r="D8" s="6">
        <f>'Besoins'!$B$2*0.04</f>
        <v>0.04</v>
      </c>
      <c r="E8" t="s">
        <v>3</v>
      </c>
    </row>
    <row r="9">
      <c r="A9">
        <v>2</v>
      </c>
      <c r="B9" t="s">
        <v>97</v>
      </c>
      <c r="C9" t="s">
        <v>90</v>
      </c>
      <c r="D9" s="6">
        <f>'Besoins'!$B$2*0.0001</f>
        <v>0.0001</v>
      </c>
      <c r="E9" t="s">
        <v>19</v>
      </c>
    </row>
    <row r="10">
      <c r="A10">
        <v>3</v>
      </c>
      <c r="B10" t="s">
        <v>98</v>
      </c>
      <c r="C10" t="s">
        <v>93</v>
      </c>
      <c r="D10" s="6">
        <f>'Besoins'!$B$2*0.00007</f>
        <v>0.00007</v>
      </c>
      <c r="E10" t="s">
        <v>19</v>
      </c>
    </row>
    <row r="11">
      <c r="A11">
        <v>3</v>
      </c>
      <c r="B11" t="s">
        <v>99</v>
      </c>
      <c r="C11" t="s">
        <v>93</v>
      </c>
      <c r="D11" s="6">
        <f>'Besoins'!$B$2*0.00003</f>
        <v>0.00003</v>
      </c>
      <c r="E11" t="s">
        <v>19</v>
      </c>
    </row>
    <row r="12">
      <c r="A12">
        <v>1</v>
      </c>
      <c r="B12" t="s">
        <v>100</v>
      </c>
      <c r="C12" t="s">
        <v>90</v>
      </c>
      <c r="D12" s="6">
        <f>'Besoins'!$B$2*1</f>
        <v>1</v>
      </c>
      <c r="E12" t="s">
        <v>3</v>
      </c>
    </row>
    <row r="13">
      <c r="A13">
        <v>2</v>
      </c>
      <c r="B13" t="s">
        <v>92</v>
      </c>
      <c r="C13" t="s">
        <v>93</v>
      </c>
      <c r="D13" s="6">
        <f>'Besoins'!$B$2*0.04</f>
        <v>0.04</v>
      </c>
      <c r="E13" t="s">
        <v>3</v>
      </c>
    </row>
    <row r="14">
      <c r="A14">
        <v>2</v>
      </c>
      <c r="B14" t="s">
        <v>101</v>
      </c>
      <c r="C14" t="s">
        <v>90</v>
      </c>
      <c r="D14" s="6">
        <f>'Besoins'!$B$2*0.0025</f>
        <v>0.0025</v>
      </c>
      <c r="E14" t="s">
        <v>19</v>
      </c>
    </row>
    <row r="15">
      <c r="A15">
        <v>3</v>
      </c>
      <c r="B15" t="s">
        <v>102</v>
      </c>
      <c r="C15" t="s">
        <v>93</v>
      </c>
      <c r="D15" s="6">
        <f>'Besoins'!$B$2*0.0000625</f>
        <v>0.000063</v>
      </c>
      <c r="E15" t="s">
        <v>19</v>
      </c>
    </row>
    <row r="16">
      <c r="A16">
        <v>3</v>
      </c>
      <c r="B16" t="s">
        <v>103</v>
      </c>
      <c r="C16" t="s">
        <v>93</v>
      </c>
      <c r="D16" s="6">
        <f>'Besoins'!$B$2*0.00000625</f>
        <v>0.000006</v>
      </c>
      <c r="E16" t="s">
        <v>19</v>
      </c>
    </row>
    <row r="17">
      <c r="A17">
        <v>3</v>
      </c>
      <c r="B17" t="s">
        <v>104</v>
      </c>
      <c r="C17" t="s">
        <v>93</v>
      </c>
      <c r="D17" s="6">
        <f>'Besoins'!$B$2*0.000025</f>
        <v>0.000025</v>
      </c>
      <c r="E17" t="s">
        <v>15</v>
      </c>
    </row>
    <row r="18">
      <c r="A18">
        <v>3</v>
      </c>
      <c r="B18" t="s">
        <v>104</v>
      </c>
      <c r="C18" t="s">
        <v>93</v>
      </c>
      <c r="D18" s="6">
        <f>'Besoins'!$B$2*0.000025</f>
        <v>0.000025</v>
      </c>
      <c r="E18" t="s">
        <v>15</v>
      </c>
    </row>
    <row r="19">
      <c r="A19">
        <v>1</v>
      </c>
      <c r="B19" t="s">
        <v>105</v>
      </c>
      <c r="C19" t="s">
        <v>90</v>
      </c>
      <c r="D19" s="6">
        <f>'Besoins'!$B$2*1</f>
        <v>1</v>
      </c>
      <c r="E19" t="s">
        <v>3</v>
      </c>
    </row>
    <row r="20">
      <c r="A20">
        <v>2</v>
      </c>
      <c r="B20" t="s">
        <v>92</v>
      </c>
      <c r="C20" t="s">
        <v>93</v>
      </c>
      <c r="D20" s="6">
        <f>'Besoins'!$B$2*0.04</f>
        <v>0.04</v>
      </c>
      <c r="E20" t="s">
        <v>3</v>
      </c>
    </row>
    <row r="21">
      <c r="A21">
        <v>2</v>
      </c>
      <c r="B21" t="s">
        <v>94</v>
      </c>
      <c r="C21" t="s">
        <v>93</v>
      </c>
      <c r="D21" s="6">
        <f>'Besoins'!$B$2*0.01</f>
        <v>0.01</v>
      </c>
      <c r="E21" t="s">
        <v>15</v>
      </c>
    </row>
    <row r="22">
      <c r="A22">
        <v>2</v>
      </c>
      <c r="B22" t="s">
        <v>106</v>
      </c>
      <c r="C22" t="s">
        <v>93</v>
      </c>
      <c r="D22" s="6">
        <f>'Besoins'!$B$2*0.005</f>
        <v>0.005</v>
      </c>
      <c r="E22" t="s">
        <v>19</v>
      </c>
    </row>
    <row r="23">
      <c r="A23">
        <v>1</v>
      </c>
      <c r="B23" t="s">
        <v>107</v>
      </c>
      <c r="C23" t="s">
        <v>90</v>
      </c>
      <c r="D23" s="6">
        <f>'Besoins'!$B$2*1</f>
        <v>1</v>
      </c>
      <c r="E23" t="s">
        <v>3</v>
      </c>
    </row>
    <row r="24">
      <c r="A24">
        <v>2</v>
      </c>
      <c r="B24" t="s">
        <v>92</v>
      </c>
      <c r="C24" t="s">
        <v>93</v>
      </c>
      <c r="D24" s="6">
        <f>'Besoins'!$B$2*0.04</f>
        <v>0.04</v>
      </c>
      <c r="E24" t="s">
        <v>3</v>
      </c>
    </row>
    <row r="25">
      <c r="A25">
        <v>2</v>
      </c>
      <c r="B25" t="s">
        <v>108</v>
      </c>
      <c r="C25" t="s">
        <v>93</v>
      </c>
      <c r="D25" s="6">
        <f>'Besoins'!$B$2*0.004</f>
        <v>0.004</v>
      </c>
      <c r="E25" t="s">
        <v>19</v>
      </c>
    </row>
    <row r="26">
      <c r="A26">
        <v>2</v>
      </c>
      <c r="B26" t="s">
        <v>109</v>
      </c>
      <c r="C26" t="s">
        <v>93</v>
      </c>
      <c r="D26" s="6">
        <f>'Besoins'!$B$2*0.0005</f>
        <v>0.0005</v>
      </c>
      <c r="E26" t="s">
        <v>15</v>
      </c>
    </row>
    <row r="27">
      <c r="A27">
        <v>1</v>
      </c>
      <c r="B27" t="s">
        <v>110</v>
      </c>
      <c r="C27" t="s">
        <v>90</v>
      </c>
      <c r="D27" s="6">
        <f>'Besoins'!$B$2*1</f>
        <v>1</v>
      </c>
      <c r="E27" t="s">
        <v>3</v>
      </c>
    </row>
    <row r="28">
      <c r="A28">
        <v>2</v>
      </c>
      <c r="B28" t="s">
        <v>92</v>
      </c>
      <c r="C28" t="s">
        <v>93</v>
      </c>
      <c r="D28" s="6">
        <f>'Besoins'!$B$2*0.04</f>
        <v>0.04</v>
      </c>
      <c r="E28" t="s">
        <v>3</v>
      </c>
    </row>
    <row r="29">
      <c r="A29">
        <v>2</v>
      </c>
      <c r="B29" t="s">
        <v>94</v>
      </c>
      <c r="C29" t="s">
        <v>93</v>
      </c>
      <c r="D29" s="6">
        <f>'Besoins'!$B$2*0.005</f>
        <v>0.005</v>
      </c>
      <c r="E29" t="s">
        <v>15</v>
      </c>
    </row>
    <row r="30">
      <c r="A30">
        <v>2</v>
      </c>
      <c r="B30" t="s">
        <v>111</v>
      </c>
      <c r="C30" t="s">
        <v>93</v>
      </c>
      <c r="D30" s="6">
        <f>'Besoins'!$B$2*0.00036</f>
        <v>0.00036</v>
      </c>
      <c r="E30"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59"/>
  <cols>
    <col min="1" max="1" width="22" customWidth="1"/>
    <col min="2" max="2" width="52" customWidth="1"/>
    <col min="3" max="3" width="14" customWidth="1"/>
    <col min="4" max="4" width="10" customWidth="1"/>
  </cols>
  <sheetData>
    <row r="1" customHeight="1" ht="24">
      <c r="A1" t="s" s="2">
        <v>112</v>
      </c>
      <c r="B1"/>
      <c r="C1"/>
      <c r="D1"/>
    </row>
    <row r="2">
      <c r="A2" t="str" s="13">
        <f>"GRO_CDC_221 · GRO.BASES · référence : "&amp;Besoins!B3&amp;" "&amp;Besoins!C3&amp;" · multiplicateur réglable sur la feuille ""Besoins"""</f>
        <v>GRO_CDC_221 · GRO.BASES · référence : 100 pc · multiplicateur réglable sur la feuille </v>
      </c>
      <c r="B2"/>
      <c r="C2"/>
      <c r="D2"/>
    </row>
    <row r="3">
      <c r="A3"/>
      <c r="B3"/>
      <c r="C3"/>
      <c r="D3"/>
    </row>
    <row r="4">
      <c r="A4" t="s" s="14">
        <v>113</v>
      </c>
      <c r="B4"/>
      <c r="C4"/>
      <c r="D4"/>
    </row>
    <row r="5">
      <c r="A5" t="s" s="15">
        <v>114</v>
      </c>
      <c r="B5" t="str" s="12">
        <f>"[COLLER] "&amp;Procedure!D2</f>
        <v>[COLLER] Voir La Cuisine de Collectivité (Grossmann &amp; Le Franc, BPI) pour la technique complète.</v>
      </c>
      <c r="C5"/>
      <c r="D5"/>
    </row>
    <row r="6">
      <c r="A6"/>
      <c r="B6"/>
      <c r="C6"/>
      <c r="D6"/>
    </row>
    <row r="7">
      <c r="A7" t="s" s="14">
        <v>115</v>
      </c>
      <c r="B7"/>
      <c r="C7"/>
      <c r="D7"/>
    </row>
    <row r="8">
      <c r="A8" t="s" s="15">
        <v>114</v>
      </c>
      <c r="B8" t="str" s="12">
        <f>Procedure!D3</f>
        <v>Faire bouillir la crème fleurette. Ajouter la poudre de cacao. Refroidir. Mélanger la crème chocolatée à la crème anglaise.</v>
      </c>
      <c r="C8"/>
      <c r="D8"/>
    </row>
    <row r="9">
      <c r="A9"/>
      <c r="B9" t="s">
        <v>116</v>
      </c>
      <c r="C9" s="6">
        <f>'Besoins'!$B$2*0.04</f>
        <v>0.04</v>
      </c>
      <c r="D9" t="s">
        <v>3</v>
      </c>
    </row>
    <row r="10">
      <c r="A10"/>
      <c r="B10" t="s">
        <v>117</v>
      </c>
      <c r="C10" s="6">
        <f>'Besoins'!$B$2*0.005</f>
        <v>0.005</v>
      </c>
      <c r="D10" t="s">
        <v>15</v>
      </c>
    </row>
    <row r="11">
      <c r="A11"/>
      <c r="B11" t="str">
        <f>Besoins!B9</f>
        <v>Cacao en poudre sucré (chocolat chaud)</v>
      </c>
      <c r="C11" s="6">
        <f>Besoins!E9</f>
        <v>0.0025</v>
      </c>
      <c r="D11" t="str">
        <f>Besoins!F9</f>
        <v>kg</v>
      </c>
    </row>
    <row r="12">
      <c r="A12"/>
      <c r="B12"/>
      <c r="C12"/>
      <c r="D12"/>
    </row>
    <row r="13">
      <c r="A13" t="s" s="14">
        <v>118</v>
      </c>
      <c r="B13"/>
      <c r="C13"/>
      <c r="D13"/>
    </row>
    <row r="14">
      <c r="A14" t="s" s="15">
        <v>114</v>
      </c>
      <c r="B14" t="str" s="12">
        <f>Procedure!D4</f>
        <v>Additionner le sirop de menthe à la crème anglaise. Rectifier la couleur avec le colorant. Variante : laisser infuser des feuilles de menthe fraîche dans la crème anglaise toute une nuit, mettre au point la couleur, passer au chinois.</v>
      </c>
      <c r="C14"/>
      <c r="D14"/>
    </row>
    <row r="15">
      <c r="A15"/>
      <c r="B15" t="s">
        <v>116</v>
      </c>
      <c r="C15" s="6">
        <f>'Besoins'!$B$2*0.04</f>
        <v>0.04</v>
      </c>
      <c r="D15" t="s">
        <v>3</v>
      </c>
    </row>
    <row r="16">
      <c r="A16"/>
      <c r="B16" t="s">
        <v>119</v>
      </c>
      <c r="C16" s="6">
        <f>'Besoins'!$B$2*0.0001</f>
        <v>0.0001</v>
      </c>
      <c r="D16" t="s">
        <v>19</v>
      </c>
    </row>
    <row r="17">
      <c r="A17"/>
      <c r="B17" t="str" s="16">
        <f>"ℹ "&amp;Procedure!E4</f>
        <v>ℹ</v>
      </c>
      <c r="C17"/>
      <c r="D17"/>
    </row>
    <row r="18">
      <c r="A18"/>
      <c r="B18"/>
      <c r="C18"/>
      <c r="D18"/>
    </row>
    <row r="19">
      <c r="A19" t="s" s="14">
        <v>120</v>
      </c>
      <c r="B19"/>
      <c r="C19"/>
      <c r="D19"/>
    </row>
    <row r="20">
      <c r="A20" t="s" s="15">
        <v>114</v>
      </c>
      <c r="B20" t="str" s="12">
        <f>"[ÉPLUCHER] "&amp;Procedure!D5</f>
        <v>[ÉPLUCHER] Éplucher, équeuter, trier et laver soigneusement les feuilles vertes (épinards, cresson, blettes, persil, cerfeuil, estragon).</v>
      </c>
      <c r="C20"/>
      <c r="D20"/>
    </row>
    <row r="21">
      <c r="A21"/>
      <c r="B21" t="str">
        <f>Besoins!B17</f>
        <v>épinards branches portions</v>
      </c>
      <c r="C21" s="6">
        <f>Besoins!E17</f>
        <v>0.00007</v>
      </c>
      <c r="D21" t="str">
        <f>Besoins!F17</f>
        <v>kg</v>
      </c>
    </row>
    <row r="22">
      <c r="A22"/>
      <c r="B22" t="str">
        <f>Besoins!B16</f>
        <v>CRESSON France botte</v>
      </c>
      <c r="C22" s="6">
        <f>Besoins!E16</f>
        <v>0.00003</v>
      </c>
      <c r="D22" t="str">
        <f>Besoins!F16</f>
        <v>kg</v>
      </c>
    </row>
    <row r="23">
      <c r="A23" t="s" s="15">
        <v>121</v>
      </c>
      <c r="B23" t="str" s="12">
        <f>"[MIXER] "&amp;Procedure!D6</f>
        <v>[MIXER] Les mixer très finement avec un peu d'eau afin de bien broyer les chloroplastes sphériques (granules à chlorophylle) pour en libérer la chlorophylle.</v>
      </c>
      <c r="C23"/>
      <c r="D23"/>
    </row>
    <row r="24">
      <c r="A24" t="s" s="15">
        <v>122</v>
      </c>
      <c r="B24" t="str" s="12">
        <f>Procedure!D7</f>
        <v>Extraire le jus vert ainsi obtenu en le pressant à l'aide d'une étamine.</v>
      </c>
      <c r="C24"/>
      <c r="D24"/>
    </row>
    <row r="25">
      <c r="A25" t="s" s="15">
        <v>123</v>
      </c>
      <c r="B25" t="str" s="12">
        <f>"[CHAUFFER] "&amp;Procedure!D8</f>
        <v>[CHAUFFER] Chauffer tout doucement le jus jusqu'à la température de 70°C — le liquide se clarifie de lui-même : un gel très vert apparaît à la surface et le reste du liquide devient transparent.</v>
      </c>
      <c r="C25"/>
      <c r="D25"/>
    </row>
    <row r="26">
      <c r="A26"/>
      <c r="B26" t="str" s="16">
        <f>"ℹ "&amp;Procedure!E8</f>
        <v>ℹ</v>
      </c>
      <c r="C26"/>
      <c r="D26"/>
    </row>
    <row r="27">
      <c r="A27" t="s" s="15">
        <v>124</v>
      </c>
      <c r="B27" t="str" s="12">
        <f>"[ÉGOUTTER] "&amp;Procedure!D9</f>
        <v>[ÉGOUTTER] Égoutter très délicatement le gel sur une étamine ou un linge très propre et humide. Éviter de remuer le liquide pour ne pas redisperser le gel. Utiliser immédiatement ou réserver bien enveloppé à l'abri de l'air en enceinte réfrigérée.</v>
      </c>
      <c r="C27"/>
      <c r="D27"/>
    </row>
    <row r="28">
      <c r="A28"/>
      <c r="B28" t="str" s="16">
        <f>"ℹ "&amp;Procedure!E9</f>
        <v>ℹ</v>
      </c>
      <c r="C28"/>
      <c r="D28"/>
    </row>
    <row r="29">
      <c r="A29"/>
      <c r="B29"/>
      <c r="C29"/>
      <c r="D29"/>
    </row>
    <row r="30">
      <c r="A30" t="s" s="14">
        <v>125</v>
      </c>
      <c r="B30"/>
      <c r="C30"/>
      <c r="D30"/>
    </row>
    <row r="31">
      <c r="A31" t="s" s="15">
        <v>114</v>
      </c>
      <c r="B31" t="str" s="12">
        <f>Procedure!D10</f>
        <v>Mélanger les deux éléments.</v>
      </c>
      <c r="C31"/>
      <c r="D31"/>
    </row>
    <row r="32">
      <c r="A32"/>
      <c r="B32" t="s">
        <v>116</v>
      </c>
      <c r="C32" s="6">
        <f>'Besoins'!$B$2*0.04</f>
        <v>0.04</v>
      </c>
      <c r="D32" t="s">
        <v>3</v>
      </c>
    </row>
    <row r="33">
      <c r="A33"/>
      <c r="B33" t="s">
        <v>126</v>
      </c>
      <c r="C33" s="6">
        <f>'Besoins'!$B$2*0.0025</f>
        <v>0.0025</v>
      </c>
      <c r="D33" t="s">
        <v>19</v>
      </c>
    </row>
    <row r="34">
      <c r="A34"/>
      <c r="B34"/>
      <c r="C34"/>
      <c r="D34"/>
    </row>
    <row r="35">
      <c r="A35" t="s" s="14">
        <v>127</v>
      </c>
      <c r="B35"/>
      <c r="C35"/>
      <c r="D35"/>
    </row>
    <row r="36">
      <c r="A36" t="s" s="15">
        <v>114</v>
      </c>
      <c r="B36" t="str" s="12">
        <f>"[METTRE EN PLACE] "&amp;Procedure!D11</f>
        <v>[METTRE EN PLACE] Mise en place du poste de travail E - Vérifier les D.L.C.,peser les denrées,sélectionner le matériel nécessaire. - Laver et désinfecter le matériel et le poste de travail en suivant les protocoles. R</v>
      </c>
      <c r="C36"/>
      <c r="D36"/>
    </row>
    <row r="37">
      <c r="A37" t="s" s="15">
        <v>121</v>
      </c>
      <c r="B37" t="str" s="12">
        <f>"[RINCER] "&amp;Procedure!D12</f>
        <v>[RINCER] Préparations préliminaires - Rincer au vinaigre la russe qui servira à la cuisson du sucre. - Égoutter sans essuyer. E</v>
      </c>
      <c r="C37"/>
      <c r="D37"/>
    </row>
    <row r="38">
      <c r="A38" t="s" s="15">
        <v>122</v>
      </c>
      <c r="B38" t="str" s="12">
        <f>"[CUIRE] "&amp;Procedure!D13</f>
        <v>[CUIRE] 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v>
      </c>
      <c r="C38"/>
      <c r="D38"/>
    </row>
    <row r="39">
      <c r="A39" t="s" s="15">
        <v>123</v>
      </c>
      <c r="B39" t="str" s="12">
        <f>Procedure!D14</f>
        <v>Suggestions - Le caramel liquide est employé pour caraméliser le fond des moules,en nappage, en ajout à des crèmes,etc. - Le caramel liquide peut se conserver longtemps,mais toutefois en respectant les conditions d’hygiène qui s’imposent.</v>
      </c>
      <c r="C39"/>
      <c r="D39"/>
    </row>
    <row r="40">
      <c r="A40"/>
      <c r="B40"/>
      <c r="C40"/>
      <c r="D40"/>
    </row>
    <row r="41">
      <c r="A41" t="s" s="14">
        <v>128</v>
      </c>
      <c r="B41"/>
      <c r="C41"/>
      <c r="D41"/>
    </row>
    <row r="42">
      <c r="A42" t="s" s="15">
        <v>114</v>
      </c>
      <c r="B42" t="str" s="12">
        <f>Procedure!D15</f>
        <v>Porter à ébullition la crème fleurette. Ajouter le pralin. Fouetter. Refroidir la crème pralinée. Mélanger les deux éléments.</v>
      </c>
      <c r="C42"/>
      <c r="D42"/>
    </row>
    <row r="43">
      <c r="A43"/>
      <c r="B43" t="s">
        <v>116</v>
      </c>
      <c r="C43" s="6">
        <f>'Besoins'!$B$2*0.04</f>
        <v>0.04</v>
      </c>
      <c r="D43" t="s">
        <v>3</v>
      </c>
    </row>
    <row r="44">
      <c r="A44"/>
      <c r="B44" t="s">
        <v>117</v>
      </c>
      <c r="C44" s="6">
        <f>'Besoins'!$B$2*0.01</f>
        <v>0.01</v>
      </c>
      <c r="D44" t="s">
        <v>15</v>
      </c>
    </row>
    <row r="45">
      <c r="A45"/>
      <c r="B45" t="str">
        <f>Besoins!B8</f>
        <v>PaTE  praline</v>
      </c>
      <c r="C45" s="6">
        <f>Besoins!E8</f>
        <v>0.005</v>
      </c>
      <c r="D45" t="str">
        <f>Besoins!F8</f>
        <v>kg</v>
      </c>
    </row>
    <row r="46">
      <c r="A46"/>
      <c r="B46"/>
      <c r="C46"/>
      <c r="D46"/>
    </row>
    <row r="47">
      <c r="A47" t="s" s="14">
        <v>129</v>
      </c>
      <c r="B47"/>
      <c r="C47"/>
      <c r="D47"/>
    </row>
    <row r="48">
      <c r="A48" t="s" s="15">
        <v>114</v>
      </c>
      <c r="B48" t="str" s="12">
        <f>Procedure!D16</f>
        <v>Zester finement les oranges. Faire blanchir les zestes. Parfumer la crème anglaise avec l'alcool et ajouter les zestes d'oranges blanchis.</v>
      </c>
      <c r="C48"/>
      <c r="D48"/>
    </row>
    <row r="49">
      <c r="A49"/>
      <c r="B49" t="s">
        <v>116</v>
      </c>
      <c r="C49" s="6">
        <f>'Besoins'!$B$2*0.04</f>
        <v>0.04</v>
      </c>
      <c r="D49" t="s">
        <v>3</v>
      </c>
    </row>
    <row r="50">
      <c r="A50"/>
      <c r="B50" t="str">
        <f>Besoins!B18</f>
        <v>ORANGE Naveline Espagne cat.I 4(77-88mm)</v>
      </c>
      <c r="C50" s="6">
        <f>Besoins!E18</f>
        <v>0.004</v>
      </c>
      <c r="D50" t="str">
        <f>Besoins!F18</f>
        <v>kg</v>
      </c>
    </row>
    <row r="51">
      <c r="A51"/>
      <c r="B51" t="str">
        <f>Besoins!B7</f>
        <v>GRAND MARNIER</v>
      </c>
      <c r="C51" s="6">
        <f>Besoins!E7</f>
        <v>0.0005</v>
      </c>
      <c r="D51" t="str">
        <f>Besoins!F7</f>
        <v>lt</v>
      </c>
    </row>
    <row r="52">
      <c r="A52"/>
      <c r="B52"/>
      <c r="C52"/>
      <c r="D52"/>
    </row>
    <row r="53">
      <c r="A53" t="s" s="14">
        <v>130</v>
      </c>
      <c r="B53"/>
      <c r="C53"/>
      <c r="D53"/>
    </row>
    <row r="54">
      <c r="A54" t="s" s="15">
        <v>114</v>
      </c>
      <c r="B54" t="str" s="12">
        <f>Procedure!D17</f>
        <v>Porter à ébullition la crème fraîche et les bâtons de réglisse fendus dans le sens de la longueur. Laisser infuser. Ajouter l'infusion de réglisse à la crème anglaise.</v>
      </c>
      <c r="C54"/>
      <c r="D54"/>
    </row>
    <row r="55">
      <c r="A55"/>
      <c r="B55" t="s">
        <v>116</v>
      </c>
      <c r="C55" s="6">
        <f>'Besoins'!$B$2*0.04</f>
        <v>0.04</v>
      </c>
      <c r="D55" t="s">
        <v>3</v>
      </c>
    </row>
    <row r="56">
      <c r="A56"/>
      <c r="B56" t="s">
        <v>117</v>
      </c>
      <c r="C56" s="6">
        <f>'Besoins'!$B$2*0.005</f>
        <v>0.005</v>
      </c>
      <c r="D56" t="s">
        <v>15</v>
      </c>
    </row>
    <row r="57">
      <c r="A57"/>
      <c r="B57" t="str" s="16">
        <f>"ℹ "&amp;Procedure!E17</f>
        <v>ℹ</v>
      </c>
      <c r="C57"/>
      <c r="D57"/>
    </row>
    <row r="58">
      <c r="A58"/>
      <c r="B58"/>
      <c r="C58"/>
      <c r="D58"/>
    </row>
    <row r="59">
      <c r="A59" t="s" s="17">
        <v>131</v>
      </c>
      <c r="B59"/>
      <c r="C59"/>
      <c r="D59"/>
    </row>
  </sheetData>
  <sheetProtection sheet="1"/>
  <mergeCells count="32">
    <mergeCell ref="A1:D1"/>
    <mergeCell ref="A2:D2"/>
    <mergeCell ref="A4:D4"/>
    <mergeCell ref="B5:D5"/>
    <mergeCell ref="A7:D7"/>
    <mergeCell ref="B8:D8"/>
    <mergeCell ref="A13:D13"/>
    <mergeCell ref="B14:D14"/>
    <mergeCell ref="B17:D17"/>
    <mergeCell ref="A19:D19"/>
    <mergeCell ref="B20:D20"/>
    <mergeCell ref="B23:D23"/>
    <mergeCell ref="B24:D24"/>
    <mergeCell ref="B25:D25"/>
    <mergeCell ref="B26:D26"/>
    <mergeCell ref="B27:D27"/>
    <mergeCell ref="B28:D28"/>
    <mergeCell ref="A30:D30"/>
    <mergeCell ref="B31:D31"/>
    <mergeCell ref="A35:D35"/>
    <mergeCell ref="B36:D36"/>
    <mergeCell ref="B37:D37"/>
    <mergeCell ref="B38:D38"/>
    <mergeCell ref="B39:D39"/>
    <mergeCell ref="A41:D41"/>
    <mergeCell ref="B42:D42"/>
    <mergeCell ref="A47:D47"/>
    <mergeCell ref="B48:D48"/>
    <mergeCell ref="A53:D53"/>
    <mergeCell ref="B54:D54"/>
    <mergeCell ref="B57:D57"/>
    <mergeCell ref="A59:D5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2026-09-15T13:24:34Z</dcterms:created>
  <dc:title>CRÈME ANGLAISE</dc:title>
  <dc:subject/>
  <dc:creator>CUIS.web</dc:creator>
  <cp:lastModifiedBy/>
  <cp:keywords/>
  <dc:description>Export automatique — moteur récursif d'origine : Bernard Vandendaele</dc:description>
  <cp:category/>
  <dc:language>en-US</dc:language>
  <dcterms:modified xsi:type="dcterms:W3CDTF">2026-09-15T13:24:34Z</dcterms:modified>
  <cp:revision>1</cp:revision>
</cp:coreProperties>
</file>