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<sst xmlns="http://schemas.openxmlformats.org/spreadsheetml/2006/main" count="124" uniqueCount="124">
  <si>
    <t>Besoins matière</t>
  </si>
  <si>
    <t>Multiplicateur souhaité</t>
  </si>
  <si>
    <t>Quantité de référence</t>
  </si>
  <si>
    <t>pc</t>
  </si>
  <si>
    <t>Quantité obtenue</t>
  </si>
  <si>
    <t>Code</t>
  </si>
  <si>
    <t>Matière première</t>
  </si>
  <si>
    <t>Classe</t>
  </si>
  <si>
    <t>Base (×1, modifiable)</t>
  </si>
  <si>
    <t>Quantité</t>
  </si>
  <si>
    <t>Unité</t>
  </si>
  <si>
    <t>Coût</t>
  </si>
  <si>
    <t>00000873</t>
  </si>
  <si>
    <t>GINGEMBRE EN POUDRE</t>
  </si>
  <si>
    <t>Eléments divers</t>
  </si>
  <si>
    <t>kg</t>
  </si>
  <si>
    <t>00000054</t>
  </si>
  <si>
    <t>CITRON PULCO (JUS)</t>
  </si>
  <si>
    <t>FRUIT FRAIS</t>
  </si>
  <si>
    <t>lt</t>
  </si>
  <si>
    <t>VIN-ROUGE-CUI</t>
  </si>
  <si>
    <t>Vin rouge de cuisson (table)</t>
  </si>
  <si>
    <t>Vins et bières de cuisson</t>
  </si>
  <si>
    <t>EPI-POIVRE-NOIR</t>
  </si>
  <si>
    <t>Poivre noir moulu</t>
  </si>
  <si>
    <t>Épices en poudre et graines</t>
  </si>
  <si>
    <t>MEL-CURRY</t>
  </si>
  <si>
    <t>Curry en poudre</t>
  </si>
  <si>
    <t>Mélanges et épices composées</t>
  </si>
  <si>
    <t>GLACE-VIANDE</t>
  </si>
  <si>
    <t>Glace de viande</t>
  </si>
  <si>
    <t>Fonds concentrés et extraits</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</si>
  <si>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</si>
  <si>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</si>
  <si>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</si>
  <si>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</si>
  <si>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</si>
  <si>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</si>
  <si>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</si>
  <si>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</si>
  <si>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</si>
  <si>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</si>
  <si>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</si>
  <si>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</si>
  <si>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</si>
  <si>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</si>
  <si>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</si>
  <si>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</si>
  <si>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</si>
  <si>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</si>
  <si>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</si>
  <si>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</si>
  <si>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</si>
  <si>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</si>
  <si>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</si>
  <si>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Recette</t>
  </si>
  <si>
    <t>#</t>
  </si>
  <si>
    <t>Verbe</t>
  </si>
  <si>
    <t>Étape</t>
  </si>
  <si>
    <t>Précision technique</t>
  </si>
  <si>
    <t>Durée</t>
  </si>
  <si>
    <t>BEURRES COMPOSÉS</t>
  </si>
  <si>
    <t>METTRE EN PLACE</t>
  </si>
  <si>
    <t>LAVER</t>
  </si>
  <si>
    <t>CONFECTIONNER</t>
  </si>
  <si>
    <t>COUCHER</t>
  </si>
  <si>
    <t>SERVIR</t>
  </si>
  <si>
    <t>Servir le beurre composé - Au moment du service,accompagner le plat d’une rosace de beurre.</t>
  </si>
  <si>
    <t>BEURRER</t>
  </si>
  <si>
    <t>BEURRE MAÎTRE D'HÔTEL</t>
  </si>
  <si>
    <t>BEURRE MARCHAND DE VIN</t>
  </si>
  <si>
    <t>Seul beurre composé qui ne part pas du beurre en pommade travaillé directement au fouet — la réduction de vin est incorporée froide</t>
  </si>
  <si>
    <t>BEURRE COLBERT</t>
  </si>
  <si>
    <t>Concentré de viande substitué par Glace de viande — voir note en tête de migration 241 et table astuce_chef (migration 242)</t>
  </si>
  <si>
    <t>BEURRE AU CURRY</t>
  </si>
  <si>
    <t>BEURRE VERT</t>
  </si>
  <si>
    <t>Blanchiment préalable des échalotes, particularité de ce beurre par rapport aux autres</t>
  </si>
  <si>
    <t>Niveau</t>
  </si>
  <si>
    <t>Composant</t>
  </si>
  <si>
    <t>Type</t>
  </si>
  <si>
    <t>Quantité (× multiplicateur, voir feuille Besoins)</t>
  </si>
  <si>
    <t>recette</t>
  </si>
  <si>
    <t xml:space="preserve">    ↳ BEURRE MAÎTRE D'HÔTEL</t>
  </si>
  <si>
    <t xml:space="preserve">        ↳ Beurre doux 82% MG plaquette</t>
  </si>
  <si>
    <t>matiere</t>
  </si>
  <si>
    <t xml:space="preserve">        ↳ Persil haché IQF</t>
  </si>
  <si>
    <t xml:space="preserve">        ↳ Sel fin de cuisine</t>
  </si>
  <si>
    <t xml:space="preserve">        ↳ Poivre noir moulu</t>
  </si>
  <si>
    <t xml:space="preserve">        ↳ CITRON PULCO (JUS)</t>
  </si>
  <si>
    <t xml:space="preserve">    ↳ BEURRE MARCHAND DE VIN</t>
  </si>
  <si>
    <t xml:space="preserve">        ↳ Vin rouge de cuisson (table)</t>
  </si>
  <si>
    <t xml:space="preserve">        ↳ Échalotes émincées 4G</t>
  </si>
  <si>
    <t xml:space="preserve">    ↳ BEURRE COLBERT</t>
  </si>
  <si>
    <t xml:space="preserve">        ↳ ESTRAGON France botte</t>
  </si>
  <si>
    <t xml:space="preserve">        ↳ Glace de viande</t>
  </si>
  <si>
    <t xml:space="preserve">    ↳ BEURRE AU CURRY</t>
  </si>
  <si>
    <t xml:space="preserve">        ↳ Curry en poudre</t>
  </si>
  <si>
    <t xml:space="preserve">        ↳ GINGEMBRE EN POUDRE</t>
  </si>
  <si>
    <t xml:space="preserve">    ↳ BEURRE VERT</t>
  </si>
  <si>
    <t xml:space="preserve">        ↳ CIBOULETTE France botte</t>
  </si>
  <si>
    <t xml:space="preserve">        ↳ CERFEUIL France botte</t>
  </si>
  <si>
    <t xml:space="preserve">        ↳ citronnelle</t>
  </si>
  <si>
    <t>Fiche technique — BEURRES COMPOSÉS</t>
  </si>
  <si>
    <t>BEURRES COMPOSÉS  GRO_CDC_208</t>
  </si>
  <si>
    <t>1.</t>
  </si>
  <si>
    <t>2.</t>
  </si>
  <si>
    <t>3.</t>
  </si>
  <si>
    <t>4.</t>
  </si>
  <si>
    <t>5.</t>
  </si>
  <si>
    <t>6.</t>
  </si>
  <si>
    <t>7.</t>
  </si>
  <si>
    <t>↳ BEURRE MAÎTRE D'HÔTEL  GRO_CDC_208A</t>
  </si>
  <si>
    <t xml:space="preserve">    Beurre doux 82% MG plaquette</t>
  </si>
  <si>
    <t xml:space="preserve">    Persil haché IQF</t>
  </si>
  <si>
    <t xml:space="preserve">    Sel fin de cuisine</t>
  </si>
  <si>
    <t xml:space="preserve">    Poivre noir moulu</t>
  </si>
  <si>
    <t xml:space="preserve">    CITRON PULCO (JUS)</t>
  </si>
  <si>
    <t>↳ BEURRE MARCHAND DE VIN  GRO_CDC_208B</t>
  </si>
  <si>
    <t xml:space="preserve">    Échalotes émincées 4G</t>
  </si>
  <si>
    <t>↳ BEURRE COLBERT  GRO_CDC_208C</t>
  </si>
  <si>
    <t xml:space="preserve">    ESTRAGON France botte</t>
  </si>
  <si>
    <t>↳ BEURRE AU CURRY  GRO_CDC_208D</t>
  </si>
  <si>
    <t>↳ BEURRE VERT  GRO_CDC_208E</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</si>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</sst>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0.00006</v>
      </c>
      <c r="E7" s="6">
        <f>D7*$B$2</f>
        <v>0.00006</v>
      </c>
      <c r="F7" t="s">
        <v>15</v>
      </c>
      <c r="G7" s="9">
        <f>E7*30.9875</f>
        <v>0.001859</v>
      </c>
    </row>
    <row r="8">
      <c r="A8" t="s" s="8">
        <v>16</v>
      </c>
      <c r="B8" t="s">
        <v>17</v>
      </c>
      <c r="C8" t="s">
        <v>18</v>
      </c>
      <c r="D8" s="4">
        <v>0.0025</v>
      </c>
      <c r="E8" s="6">
        <f>D8*$B$2</f>
        <v>0.0025</v>
      </c>
      <c r="F8" t="s">
        <v>19</v>
      </c>
      <c r="G8" s="9">
        <f>E8*3.6741428571</f>
        <v>0.009185</v>
      </c>
    </row>
    <row r="9">
      <c r="A9" t="s">
        <v>20</v>
      </c>
      <c r="B9" t="s">
        <v>21</v>
      </c>
      <c r="C9" t="s">
        <v>22</v>
      </c>
      <c r="D9" s="4">
        <v>0.05</v>
      </c>
      <c r="E9" s="6">
        <f>D9*$B$2</f>
        <v>0.05</v>
      </c>
      <c r="F9" t="s">
        <v>19</v>
      </c>
      <c r="G9" s="9">
        <f>E9*2.6</f>
        <v>0.13</v>
      </c>
    </row>
    <row r="10">
      <c r="A10" t="s">
        <v>23</v>
      </c>
      <c r="B10" t="s">
        <v>24</v>
      </c>
      <c r="C10" t="s">
        <v>25</v>
      </c>
      <c r="D10" s="4">
        <v>0.0004</v>
      </c>
      <c r="E10" s="6">
        <f>D10*$B$2</f>
        <v>0.0004</v>
      </c>
      <c r="F10" t="s">
        <v>15</v>
      </c>
      <c r="G10" s="9">
        <f>E10*12.5</f>
        <v>0.005</v>
      </c>
    </row>
    <row r="11">
      <c r="A11" t="s">
        <v>26</v>
      </c>
      <c r="B11" t="s">
        <v>27</v>
      </c>
      <c r="C11" t="s">
        <v>28</v>
      </c>
      <c r="D11" s="4">
        <v>0.0003</v>
      </c>
      <c r="E11" s="6">
        <f>D11*$B$2</f>
        <v>0.0003</v>
      </c>
      <c r="F11" t="s">
        <v>15</v>
      </c>
      <c r="G11" s="9">
        <f>E11*10.2</f>
        <v>0.00306</v>
      </c>
    </row>
    <row r="12">
      <c r="A12" t="s">
        <v>29</v>
      </c>
      <c r="B12" t="s">
        <v>30</v>
      </c>
      <c r="C12" t="s">
        <v>31</v>
      </c>
      <c r="D12" s="4">
        <v>0.00075</v>
      </c>
      <c r="E12" s="6">
        <f>D12*$B$2</f>
        <v>0.00075</v>
      </c>
      <c r="F12" t="s">
        <v>15</v>
      </c>
      <c r="G12" s="9">
        <f>E12*55</f>
        <v>0.04125</v>
      </c>
    </row>
    <row r="13">
      <c r="A13" t="s">
        <v>32</v>
      </c>
      <c r="B13" t="s">
        <v>33</v>
      </c>
      <c r="C13" t="s">
        <v>34</v>
      </c>
      <c r="D13" s="4">
        <v>0.125</v>
      </c>
      <c r="E13" s="6">
        <f>D13*$B$2</f>
        <v>0.125</v>
      </c>
      <c r="F13" t="s">
        <v>15</v>
      </c>
      <c r="G13" s="9">
        <f>E13*5.2</f>
        <v>0.65</v>
      </c>
    </row>
    <row r="14">
      <c r="A14" t="s">
        <v>35</v>
      </c>
      <c r="B14" t="s">
        <v>36</v>
      </c>
      <c r="C14" t="s">
        <v>37</v>
      </c>
      <c r="D14" s="4">
        <v>0.03334</v>
      </c>
      <c r="E14" s="6">
        <f>D14*$B$2</f>
        <v>0.03334</v>
      </c>
      <c r="F14" t="s">
        <v>38</v>
      </c>
      <c r="G14" s="9">
        <f>E14*6</f>
        <v>0.20004</v>
      </c>
    </row>
    <row r="15">
      <c r="A15" t="s">
        <v>39</v>
      </c>
      <c r="B15" t="s">
        <v>40</v>
      </c>
      <c r="C15" t="s">
        <v>37</v>
      </c>
      <c r="D15" s="4">
        <v>0.03334</v>
      </c>
      <c r="E15" s="6">
        <f>D15*$B$2</f>
        <v>0.03334</v>
      </c>
      <c r="F15" t="s">
        <v>38</v>
      </c>
      <c r="G15" s="9">
        <f>E15*4.5</f>
        <v>0.15003</v>
      </c>
    </row>
    <row r="16">
      <c r="A16" t="s" s="8">
        <v>41</v>
      </c>
      <c r="B16" t="s">
        <v>42</v>
      </c>
      <c r="C16" t="s">
        <v>37</v>
      </c>
      <c r="D16" s="4">
        <v>0.0005</v>
      </c>
      <c r="E16" s="6">
        <f>D16*$B$2</f>
        <v>0.0005</v>
      </c>
      <c r="F16" t="s">
        <v>3</v>
      </c>
      <c r="G16" s="9">
        <f>E16*0</f>
        <v>0</v>
      </c>
    </row>
    <row r="17">
      <c r="A17" t="s">
        <v>43</v>
      </c>
      <c r="B17" t="s">
        <v>44</v>
      </c>
      <c r="C17" t="s">
        <v>37</v>
      </c>
      <c r="D17" s="4">
        <v>0.06668</v>
      </c>
      <c r="E17" s="6">
        <f>D17*$B$2</f>
        <v>0.06668</v>
      </c>
      <c r="F17" t="s">
        <v>38</v>
      </c>
      <c r="G17" s="9">
        <f>E17*6</f>
        <v>0.40008</v>
      </c>
    </row>
    <row r="18">
      <c r="A18" t="s">
        <v>45</v>
      </c>
      <c r="B18" t="s">
        <v>46</v>
      </c>
      <c r="C18" t="s">
        <v>47</v>
      </c>
      <c r="D18" s="4">
        <v>0.009</v>
      </c>
      <c r="E18" s="6">
        <f>D18*$B$2</f>
        <v>0.009</v>
      </c>
      <c r="F18" t="s">
        <v>15</v>
      </c>
      <c r="G18" s="9">
        <f>E18*8.34</f>
        <v>0.07506</v>
      </c>
    </row>
    <row r="19">
      <c r="A19" t="s">
        <v>48</v>
      </c>
      <c r="B19" t="s">
        <v>49</v>
      </c>
      <c r="C19" t="s">
        <v>50</v>
      </c>
      <c r="D19" s="4">
        <v>0.0024</v>
      </c>
      <c r="E19" s="6">
        <f>D19*$B$2</f>
        <v>0.0024</v>
      </c>
      <c r="F19" t="s">
        <v>15</v>
      </c>
      <c r="G19" s="9">
        <f>E19*0.35</f>
        <v>0.00084</v>
      </c>
    </row>
    <row r="20">
      <c r="A20" t="s">
        <v>51</v>
      </c>
      <c r="B20" t="s">
        <v>52</v>
      </c>
      <c r="C20" t="s">
        <v>53</v>
      </c>
      <c r="D20" s="4">
        <v>0.009</v>
      </c>
      <c r="E20" s="6">
        <f>D20*$B$2</f>
        <v>0.009</v>
      </c>
      <c r="F20" t="s">
        <v>15</v>
      </c>
      <c r="G20" s="9">
        <f>E20*7.07</f>
        <v>0.06363</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t="s">
        <v>62</v>
      </c>
      <c r="D2" t="inlineStr" s="12">
        <is>
          <t>Mise en place du poste de travail - Vérifier les D.L.C.,peser les denrées,sélectionner le matériel nécessaire. - Laver et désinfecter le matériel et le poste de travail en suivant les protocoles. G</t>
        </is>
      </c>
      <c r="E2" t="s" s="12"/>
      <c r="F2"/>
    </row>
    <row r="3">
      <c r="A3" t="s">
        <v>61</v>
      </c>
      <c r="B3">
        <v>2</v>
      </c>
      <c r="C3" t="s">
        <v>63</v>
      </c>
      <c r="D3" t="inlineStr" s="12">
        <is>
          <t>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t>
        </is>
      </c>
      <c r="E3" t="s" s="12"/>
      <c r="F3"/>
    </row>
    <row r="4">
      <c r="A4" t="s">
        <v>61</v>
      </c>
      <c r="B4">
        <v>3</v>
      </c>
      <c r="C4" t="s">
        <v>64</v>
      </c>
      <c r="D4" t="inlineStr" s="12">
        <is>
          <t>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t>
        </is>
      </c>
      <c r="E4" t="s" s="12"/>
      <c r="F4"/>
    </row>
    <row r="5">
      <c r="A5" t="s">
        <v>61</v>
      </c>
      <c r="B5">
        <v>4</v>
      </c>
      <c r="C5" t="s">
        <v>64</v>
      </c>
      <c r="D5" t="inlineStr" s="12">
        <is>
          <t>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t>
        </is>
      </c>
      <c r="E5" t="s" s="12"/>
      <c r="F5"/>
    </row>
    <row r="6">
      <c r="A6" t="s">
        <v>61</v>
      </c>
      <c r="B6">
        <v>5</v>
      </c>
      <c r="C6" t="s">
        <v>65</v>
      </c>
      <c r="D6" t="inlineStr" s="12">
        <is>
          <t>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t>
        </is>
      </c>
      <c r="E6" t="s" s="12"/>
      <c r="F6"/>
    </row>
    <row r="7">
      <c r="A7" t="s">
        <v>61</v>
      </c>
      <c r="B7">
        <v>6</v>
      </c>
      <c r="C7" t="s">
        <v>66</v>
      </c>
      <c r="D7" t="s" s="12">
        <v>67</v>
      </c>
      <c r="E7" t="s" s="12"/>
      <c r="F7"/>
    </row>
    <row r="8">
      <c r="A8" t="s">
        <v>61</v>
      </c>
      <c r="B8">
        <v>7</v>
      </c>
      <c r="C8" t="s">
        <v>68</v>
      </c>
      <c r="D8" t="inlineStr" s="12">
        <is>
          <t>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t>
        </is>
      </c>
      <c r="E8" t="s" s="12"/>
      <c r="F8"/>
    </row>
    <row r="9">
      <c r="A9" t="s">
        <v>69</v>
      </c>
      <c r="B9">
        <v>1</v>
      </c>
      <c r="C9"/>
      <c r="D9" t="inlineStr" s="12">
        <is>
          <t>Dans une calotte, ramollir le beurre en pommade. Dans la cuve du batteur, au fouet ou à la feuille, adjoindre au beurre en pommade le persil haché, le sel, le poivre et le jus de citron. Travailler le beurre pour le rendre lisse et homogène.</t>
        </is>
      </c>
      <c r="E9" t="s" s="12"/>
      <c r="F9"/>
    </row>
    <row r="10">
      <c r="A10" t="s">
        <v>70</v>
      </c>
      <c r="B10">
        <v>1</v>
      </c>
      <c r="C10"/>
      <c r="D10" t="inlineStr" s="12">
        <is>
          <t>Dans une russe, faire réduire aux 4/5 le vin rouge avec les échalotes ciselées. Laisser refroidir la réduction de vin rouge. Incorporer au beurre en pommade la réduction de vin rouge, le persil haché, le sel et le poivre.</t>
        </is>
      </c>
      <c r="E10" t="s" s="12">
        <v>71</v>
      </c>
      <c r="F10"/>
    </row>
    <row r="11">
      <c r="A11" t="s">
        <v>72</v>
      </c>
      <c r="B11">
        <v>1</v>
      </c>
      <c r="C11"/>
      <c r="D11" t="inlineStr" s="12">
        <is>
          <t>Dans une calotte, ramollir le beurre en pommade. Dans la cuve du batteur, adjoindre au beurre en pommade le persil haché, l'estragon haché, le sel, le poivre, le jus de citron et le concentré de viande. Travailler le beurre pour le rendre lisse et homogène.</t>
        </is>
      </c>
      <c r="E11" t="s" s="12">
        <v>73</v>
      </c>
      <c r="F11"/>
    </row>
    <row r="12">
      <c r="A12" t="s">
        <v>74</v>
      </c>
      <c r="B12">
        <v>1</v>
      </c>
      <c r="C12"/>
      <c r="D12" t="inlineStr" s="12">
        <is>
          <t>Dans une calotte, ramollir le beurre en pommade. Dans la cuve du batteur, adjoindre au beurre en pommade le curry, le gingembre en poudre et le sel. Travailler le beurre pour le rendre lisse et homogène.</t>
        </is>
      </c>
      <c r="E12" t="s" s="12"/>
      <c r="F12"/>
    </row>
    <row r="13">
      <c r="A13" t="s">
        <v>75</v>
      </c>
      <c r="B13">
        <v>1</v>
      </c>
      <c r="C13"/>
      <c r="D13" t="inlineStr" s="12">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13" t="s" s="12">
        <v>76</v>
      </c>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61</v>
      </c>
      <c r="C2" t="s">
        <v>81</v>
      </c>
      <c r="D2" s="6">
        <f>'Besoins'!$B$2*100</f>
        <v>100</v>
      </c>
      <c r="E2" t="s">
        <v>3</v>
      </c>
    </row>
    <row r="3">
      <c r="A3">
        <v>1</v>
      </c>
      <c r="B3" t="s">
        <v>82</v>
      </c>
      <c r="C3" t="s">
        <v>81</v>
      </c>
      <c r="D3" s="6">
        <f>'Besoins'!$B$2*1</f>
        <v>1</v>
      </c>
      <c r="E3" t="s">
        <v>3</v>
      </c>
    </row>
    <row r="4">
      <c r="A4">
        <v>2</v>
      </c>
      <c r="B4" t="s">
        <v>83</v>
      </c>
      <c r="C4" t="s">
        <v>84</v>
      </c>
      <c r="D4" s="6">
        <f>'Besoins'!$B$2*0.025</f>
        <v>0.025</v>
      </c>
      <c r="E4" t="s">
        <v>15</v>
      </c>
    </row>
    <row r="5">
      <c r="A5">
        <v>2</v>
      </c>
      <c r="B5" t="s">
        <v>85</v>
      </c>
      <c r="C5" t="s">
        <v>84</v>
      </c>
      <c r="D5" s="6">
        <f>'Besoins'!$B$2*0.0025</f>
        <v>0.0025</v>
      </c>
      <c r="E5" t="s">
        <v>15</v>
      </c>
    </row>
    <row r="6">
      <c r="A6">
        <v>2</v>
      </c>
      <c r="B6" t="s">
        <v>86</v>
      </c>
      <c r="C6" t="s">
        <v>84</v>
      </c>
      <c r="D6" s="6">
        <f>'Besoins'!$B$2*0.0005</f>
        <v>0.0005</v>
      </c>
      <c r="E6" t="s">
        <v>15</v>
      </c>
    </row>
    <row r="7">
      <c r="A7">
        <v>2</v>
      </c>
      <c r="B7" t="s">
        <v>87</v>
      </c>
      <c r="C7" t="s">
        <v>84</v>
      </c>
      <c r="D7" s="6">
        <f>'Besoins'!$B$2*0.0001</f>
        <v>0.0001</v>
      </c>
      <c r="E7" t="s">
        <v>15</v>
      </c>
    </row>
    <row r="8">
      <c r="A8">
        <v>2</v>
      </c>
      <c r="B8" t="s">
        <v>88</v>
      </c>
      <c r="C8" t="s">
        <v>84</v>
      </c>
      <c r="D8" s="6">
        <f>'Besoins'!$B$2*0.0015</f>
        <v>0.0015</v>
      </c>
      <c r="E8" t="s">
        <v>19</v>
      </c>
    </row>
    <row r="9">
      <c r="A9">
        <v>1</v>
      </c>
      <c r="B9" t="s">
        <v>89</v>
      </c>
      <c r="C9" t="s">
        <v>81</v>
      </c>
      <c r="D9" s="6">
        <f>'Besoins'!$B$2*1</f>
        <v>1</v>
      </c>
      <c r="E9" t="s">
        <v>3</v>
      </c>
    </row>
    <row r="10">
      <c r="A10">
        <v>2</v>
      </c>
      <c r="B10" t="s">
        <v>83</v>
      </c>
      <c r="C10" t="s">
        <v>84</v>
      </c>
      <c r="D10" s="6">
        <f>'Besoins'!$B$2*0.025</f>
        <v>0.025</v>
      </c>
      <c r="E10" t="s">
        <v>15</v>
      </c>
    </row>
    <row r="11">
      <c r="A11">
        <v>2</v>
      </c>
      <c r="B11" t="s">
        <v>90</v>
      </c>
      <c r="C11" t="s">
        <v>84</v>
      </c>
      <c r="D11" s="6">
        <f>'Besoins'!$B$2*0.05</f>
        <v>0.05</v>
      </c>
      <c r="E11" t="s">
        <v>19</v>
      </c>
    </row>
    <row r="12">
      <c r="A12">
        <v>2</v>
      </c>
      <c r="B12" t="s">
        <v>91</v>
      </c>
      <c r="C12" t="s">
        <v>84</v>
      </c>
      <c r="D12" s="6">
        <f>'Besoins'!$B$2*0.004</f>
        <v>0.004</v>
      </c>
      <c r="E12" t="s">
        <v>15</v>
      </c>
    </row>
    <row r="13">
      <c r="A13">
        <v>2</v>
      </c>
      <c r="B13" t="s">
        <v>85</v>
      </c>
      <c r="C13" t="s">
        <v>84</v>
      </c>
      <c r="D13" s="6">
        <f>'Besoins'!$B$2*0.0025</f>
        <v>0.0025</v>
      </c>
      <c r="E13" t="s">
        <v>15</v>
      </c>
    </row>
    <row r="14">
      <c r="A14">
        <v>2</v>
      </c>
      <c r="B14" t="s">
        <v>86</v>
      </c>
      <c r="C14" t="s">
        <v>84</v>
      </c>
      <c r="D14" s="6">
        <f>'Besoins'!$B$2*0.0005</f>
        <v>0.0005</v>
      </c>
      <c r="E14" t="s">
        <v>15</v>
      </c>
    </row>
    <row r="15">
      <c r="A15">
        <v>2</v>
      </c>
      <c r="B15" t="s">
        <v>87</v>
      </c>
      <c r="C15" t="s">
        <v>84</v>
      </c>
      <c r="D15" s="6">
        <f>'Besoins'!$B$2*0.0001</f>
        <v>0.0001</v>
      </c>
      <c r="E15" t="s">
        <v>15</v>
      </c>
    </row>
    <row r="16">
      <c r="A16">
        <v>1</v>
      </c>
      <c r="B16" t="s">
        <v>92</v>
      </c>
      <c r="C16" t="s">
        <v>81</v>
      </c>
      <c r="D16" s="6">
        <f>'Besoins'!$B$2*1</f>
        <v>1</v>
      </c>
      <c r="E16" t="s">
        <v>3</v>
      </c>
    </row>
    <row r="17">
      <c r="A17">
        <v>2</v>
      </c>
      <c r="B17" t="s">
        <v>83</v>
      </c>
      <c r="C17" t="s">
        <v>84</v>
      </c>
      <c r="D17" s="6">
        <f>'Besoins'!$B$2*0.025</f>
        <v>0.025</v>
      </c>
      <c r="E17" t="s">
        <v>15</v>
      </c>
    </row>
    <row r="18">
      <c r="A18">
        <v>2</v>
      </c>
      <c r="B18" t="s">
        <v>85</v>
      </c>
      <c r="C18" t="s">
        <v>84</v>
      </c>
      <c r="D18" s="6">
        <f>'Besoins'!$B$2*0.002</f>
        <v>0.002</v>
      </c>
      <c r="E18" t="s">
        <v>15</v>
      </c>
    </row>
    <row r="19">
      <c r="A19">
        <v>2</v>
      </c>
      <c r="B19" t="s">
        <v>93</v>
      </c>
      <c r="C19" t="s">
        <v>84</v>
      </c>
      <c r="D19" s="6">
        <f>'Besoins'!$B$2*0.03334</f>
        <v>0.03334</v>
      </c>
      <c r="E19" t="s">
        <v>38</v>
      </c>
    </row>
    <row r="20">
      <c r="A20">
        <v>2</v>
      </c>
      <c r="B20" t="s">
        <v>86</v>
      </c>
      <c r="C20" t="s">
        <v>84</v>
      </c>
      <c r="D20" s="6">
        <f>'Besoins'!$B$2*0.0005</f>
        <v>0.0005</v>
      </c>
      <c r="E20" t="s">
        <v>15</v>
      </c>
    </row>
    <row r="21">
      <c r="A21">
        <v>2</v>
      </c>
      <c r="B21" t="s">
        <v>87</v>
      </c>
      <c r="C21" t="s">
        <v>84</v>
      </c>
      <c r="D21" s="6">
        <f>'Besoins'!$B$2*0.0001</f>
        <v>0.0001</v>
      </c>
      <c r="E21" t="s">
        <v>15</v>
      </c>
    </row>
    <row r="22">
      <c r="A22">
        <v>2</v>
      </c>
      <c r="B22" t="s">
        <v>88</v>
      </c>
      <c r="C22" t="s">
        <v>84</v>
      </c>
      <c r="D22" s="6">
        <f>'Besoins'!$B$2*0.001</f>
        <v>0.001</v>
      </c>
      <c r="E22" t="s">
        <v>19</v>
      </c>
    </row>
    <row r="23">
      <c r="A23">
        <v>2</v>
      </c>
      <c r="B23" t="s">
        <v>94</v>
      </c>
      <c r="C23" t="s">
        <v>84</v>
      </c>
      <c r="D23" s="6">
        <f>'Besoins'!$B$2*0.00075</f>
        <v>0.00075</v>
      </c>
      <c r="E23" t="s">
        <v>15</v>
      </c>
    </row>
    <row r="24">
      <c r="A24">
        <v>1</v>
      </c>
      <c r="B24" t="s">
        <v>95</v>
      </c>
      <c r="C24" t="s">
        <v>81</v>
      </c>
      <c r="D24" s="6">
        <f>'Besoins'!$B$2*1</f>
        <v>1</v>
      </c>
      <c r="E24" t="s">
        <v>3</v>
      </c>
    </row>
    <row r="25">
      <c r="A25">
        <v>2</v>
      </c>
      <c r="B25" t="s">
        <v>83</v>
      </c>
      <c r="C25" t="s">
        <v>84</v>
      </c>
      <c r="D25" s="6">
        <f>'Besoins'!$B$2*0.025</f>
        <v>0.025</v>
      </c>
      <c r="E25" t="s">
        <v>15</v>
      </c>
    </row>
    <row r="26">
      <c r="A26">
        <v>2</v>
      </c>
      <c r="B26" t="s">
        <v>96</v>
      </c>
      <c r="C26" t="s">
        <v>84</v>
      </c>
      <c r="D26" s="6">
        <f>'Besoins'!$B$2*0.0003</f>
        <v>0.0003</v>
      </c>
      <c r="E26" t="s">
        <v>15</v>
      </c>
    </row>
    <row r="27">
      <c r="A27">
        <v>2</v>
      </c>
      <c r="B27" t="s">
        <v>97</v>
      </c>
      <c r="C27" t="s">
        <v>84</v>
      </c>
      <c r="D27" s="6">
        <f>'Besoins'!$B$2*0.00006</f>
        <v>0.00006</v>
      </c>
      <c r="E27" t="s">
        <v>15</v>
      </c>
    </row>
    <row r="28">
      <c r="A28">
        <v>2</v>
      </c>
      <c r="B28" t="s">
        <v>86</v>
      </c>
      <c r="C28" t="s">
        <v>84</v>
      </c>
      <c r="D28" s="6">
        <f>'Besoins'!$B$2*0.0004</f>
        <v>0.0004</v>
      </c>
      <c r="E28" t="s">
        <v>15</v>
      </c>
    </row>
    <row r="29">
      <c r="A29">
        <v>1</v>
      </c>
      <c r="B29" t="s">
        <v>98</v>
      </c>
      <c r="C29" t="s">
        <v>81</v>
      </c>
      <c r="D29" s="6">
        <f>'Besoins'!$B$2*1</f>
        <v>1</v>
      </c>
      <c r="E29" t="s">
        <v>3</v>
      </c>
    </row>
    <row r="30">
      <c r="A30">
        <v>2</v>
      </c>
      <c r="B30" t="s">
        <v>83</v>
      </c>
      <c r="C30" t="s">
        <v>84</v>
      </c>
      <c r="D30" s="6">
        <f>'Besoins'!$B$2*0.025</f>
        <v>0.025</v>
      </c>
      <c r="E30" t="s">
        <v>15</v>
      </c>
    </row>
    <row r="31">
      <c r="A31">
        <v>2</v>
      </c>
      <c r="B31" t="s">
        <v>85</v>
      </c>
      <c r="C31" t="s">
        <v>84</v>
      </c>
      <c r="D31" s="6">
        <f>'Besoins'!$B$2*0.002</f>
        <v>0.002</v>
      </c>
      <c r="E31" t="s">
        <v>15</v>
      </c>
    </row>
    <row r="32">
      <c r="A32">
        <v>2</v>
      </c>
      <c r="B32" t="s">
        <v>99</v>
      </c>
      <c r="C32" t="s">
        <v>84</v>
      </c>
      <c r="D32" s="6">
        <f>'Besoins'!$B$2*0.03334</f>
        <v>0.03334</v>
      </c>
      <c r="E32" t="s">
        <v>38</v>
      </c>
    </row>
    <row r="33">
      <c r="A33">
        <v>2</v>
      </c>
      <c r="B33" t="s">
        <v>93</v>
      </c>
      <c r="C33" t="s">
        <v>84</v>
      </c>
      <c r="D33" s="6">
        <f>'Besoins'!$B$2*0.03334</f>
        <v>0.03334</v>
      </c>
      <c r="E33" t="s">
        <v>38</v>
      </c>
    </row>
    <row r="34">
      <c r="A34">
        <v>2</v>
      </c>
      <c r="B34" t="s">
        <v>100</v>
      </c>
      <c r="C34" t="s">
        <v>84</v>
      </c>
      <c r="D34" s="6">
        <f>'Besoins'!$B$2*0.03334</f>
        <v>0.03334</v>
      </c>
      <c r="E34" t="s">
        <v>38</v>
      </c>
    </row>
    <row r="35">
      <c r="A35">
        <v>2</v>
      </c>
      <c r="B35" t="s">
        <v>101</v>
      </c>
      <c r="C35" t="s">
        <v>84</v>
      </c>
      <c r="D35" s="6">
        <f>'Besoins'!$B$2*0.0005</f>
        <v>0.0005</v>
      </c>
      <c r="E35" t="s">
        <v>15</v>
      </c>
    </row>
    <row r="36">
      <c r="A36">
        <v>2</v>
      </c>
      <c r="B36" t="s">
        <v>91</v>
      </c>
      <c r="C36" t="s">
        <v>84</v>
      </c>
      <c r="D36" s="6">
        <f>'Besoins'!$B$2*0.005</f>
        <v>0.005</v>
      </c>
      <c r="E36" t="s">
        <v>15</v>
      </c>
    </row>
    <row r="37">
      <c r="A37">
        <v>2</v>
      </c>
      <c r="B37" t="s">
        <v>86</v>
      </c>
      <c r="C37" t="s">
        <v>84</v>
      </c>
      <c r="D37" s="6">
        <f>'Besoins'!$B$2*0.0005</f>
        <v>0.0005</v>
      </c>
      <c r="E37" t="s">
        <v>15</v>
      </c>
    </row>
    <row r="38">
      <c r="A38">
        <v>2</v>
      </c>
      <c r="B38" t="s">
        <v>87</v>
      </c>
      <c r="C38" t="s">
        <v>84</v>
      </c>
      <c r="D38" s="6">
        <f>'Besoins'!$B$2*0.0001</f>
        <v>0.0001</v>
      </c>
      <c r="E3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2"/>
  <cols>
    <col min="1" max="1" width="22" customWidth="1"/>
    <col min="2" max="2" width="52" customWidth="1"/>
    <col min="3" max="3" width="14" customWidth="1"/>
    <col min="4" max="4" width="10" customWidth="1"/>
  </cols>
  <sheetData>
    <row r="1" customHeight="1" ht="24">
      <c r="A1" t="s" s="2">
        <v>102</v>
      </c>
      <c r="B1"/>
      <c r="C1"/>
      <c r="D1"/>
    </row>
    <row r="2">
      <c r="A2" t="str" s="13">
        <f>"GRO_CDC_208 · GRO.SAUCES · référence : "&amp;Besoins!B3&amp;" "&amp;Besoins!C3&amp;" · multiplicateur réglable sur la feuille ""Besoins"""</f>
        <v>GRO_CDC_208 · GRO.SAUCES · référence : 100 pc · multiplicateur réglable sur la feuille </v>
      </c>
      <c r="B2"/>
      <c r="C2"/>
      <c r="D2"/>
    </row>
    <row r="3">
      <c r="A3"/>
      <c r="B3"/>
      <c r="C3"/>
      <c r="D3"/>
    </row>
    <row r="4">
      <c r="A4" t="s" s="14">
        <v>103</v>
      </c>
      <c r="B4"/>
      <c r="C4"/>
      <c r="D4"/>
    </row>
    <row r="5">
      <c r="A5" t="s" s="15">
        <v>104</v>
      </c>
      <c r="B5" t="str" s="12">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5">
        <v>105</v>
      </c>
      <c r="B6" t="str" s="12">
        <f>"[LAVER] "&amp;Procedure!D3</f>
        <v>[LAVER] Préparations préliminaires N - Pour toutes les recettes,laver et désinfecter les aromates. - Au cutter,hacher les aromates.Réserver au froid dans une calotte filmée. E - Dans une calotte,ramollir le beurre en pommade. - Étaler 2 à 3 feuilles de papier sulfurisées sur des grilles ou des plaques à pâtisserie. M</v>
      </c>
      <c r="C6"/>
      <c r="D6"/>
    </row>
    <row r="7">
      <c r="A7" t="s" s="15">
        <v>106</v>
      </c>
      <c r="B7" t="str" s="12">
        <f>"[CONFECTIONNER] "&amp;Procedure!D4</f>
        <v>[CONFECTIONNER] Confectionner le beurre composé E - Pour tous les beurres sauf pour le beurre marchand de vin,mettre le beurre en pomL made dans la cuve du batteur. N - Au fouet ou à la feuille,adjoindre au beurre en pommade les ingrédients indiqués g dans la recette. - Pour le beurre vert,faire blanchir préalablement les échalotes. g S - Travailler le beurre composé pour le rendre lisse et homogène.Corner les parois de la cuve pour bien mélanger les ingrédients. - Stocker le beurre dans la chambre froide pour le faire durcir légèrement,afin de pouvoir le travailler à la poche.</v>
      </c>
      <c r="C7"/>
      <c r="D7"/>
    </row>
    <row r="8">
      <c r="A8" t="s" s="15">
        <v>107</v>
      </c>
      <c r="B8" t="str" s="12">
        <f>"[CONFECTIONNER] "&amp;Procedure!D5</f>
        <v>[CONFECTIONNER] Confectionner le beurre marchand de vin - Dans une russe,faire réduire aux 4/5 le vin rouge avec les échalotes ciselées. - Laisser refroidir la réduction de vin rouge. - Incorporer au beurre,la réduction de vin rouge,le persil haché,le sel et le poivre. - Stocker le beurre composé en chambre froide pour le faire durcir.</v>
      </c>
      <c r="C8"/>
      <c r="D8"/>
    </row>
    <row r="9">
      <c r="A9" t="s" s="15">
        <v>108</v>
      </c>
      <c r="B9" t="str" s="12">
        <f>"[COUCHER] "&amp;Procedure!D6</f>
        <v>[COUCHER] Coucher les rosaces de beurre - À l’aide d’une corne,remplir de beurre composé,une poche munie d’une douille cannelée n°10. - Coucher à la poche en quinconce,sur les feuilles de papier sulfurisées,des rosaces g de beurre cannelées. - Stocker au froid les rosaces de beurre pour les faire figer.</v>
      </c>
      <c r="C9"/>
      <c r="D9"/>
    </row>
    <row r="10">
      <c r="A10" t="s" s="15">
        <v>109</v>
      </c>
      <c r="B10" t="str" s="12">
        <f>"[SERVIR] "&amp;Procedure!D7</f>
        <v>[SERVIR] Servir le beurre composé - Au moment du service,accompagner le plat d’une rosace de beurre.</v>
      </c>
      <c r="C10"/>
      <c r="D10"/>
    </row>
    <row r="11">
      <c r="A11" t="s" s="15">
        <v>110</v>
      </c>
      <c r="B11" t="str" s="12">
        <f>"[BEURRER] "&amp;Procedure!D8</f>
        <v>[BEURRER] Suggestions - Le beurre maître d’hôtel accompagne les grillades et le poisson frit ou sauté. - Le beurre marchand de vin accompagne les grillades. - Le beurre Colbert accompagne les viandes ou volailles sautées ou grillées. - Le beurre au curry accompagne les grillades d’agneau. - Le beurre vert ou chivry ou ravigote accompagne le poisson. NB :le dressage en rosaces facilite le flux du service. - On peut émulsionner le beurre composé et le lier légèrement à la fécule de g pomme de terre ou de maïs,afin de le servir tiède avec la viande ou bien à part dans un petit ramequin en guise de saucière.</v>
      </c>
      <c r="C11"/>
      <c r="D11"/>
    </row>
    <row r="12">
      <c r="A12"/>
      <c r="B12"/>
      <c r="C12"/>
      <c r="D12"/>
    </row>
    <row r="13">
      <c r="A13" t="s" s="14">
        <v>111</v>
      </c>
      <c r="B13"/>
      <c r="C13"/>
      <c r="D13"/>
    </row>
    <row r="14">
      <c r="A14" t="s" s="15">
        <v>104</v>
      </c>
      <c r="B14" t="str" s="12">
        <f>Procedure!D9</f>
        <v>Dans une calotte, ramollir le beurre en pommade. Dans la cuve du batteur, au fouet ou à la feuille, adjoindre au beurre en pommade le persil haché, le sel, le poivre et le jus de citron. Travailler le beurre pour le rendre lisse et homogène.</v>
      </c>
      <c r="C14"/>
      <c r="D14"/>
    </row>
    <row r="15">
      <c r="A15"/>
      <c r="B15" t="s">
        <v>112</v>
      </c>
      <c r="C15" s="6">
        <f>'Besoins'!$B$2*0.025</f>
        <v>0.025</v>
      </c>
      <c r="D15" t="s">
        <v>15</v>
      </c>
    </row>
    <row r="16">
      <c r="A16"/>
      <c r="B16" t="s">
        <v>113</v>
      </c>
      <c r="C16" s="6">
        <f>'Besoins'!$B$2*0.0025</f>
        <v>0.0025</v>
      </c>
      <c r="D16" t="s">
        <v>15</v>
      </c>
    </row>
    <row r="17">
      <c r="A17"/>
      <c r="B17" t="s">
        <v>114</v>
      </c>
      <c r="C17" s="6">
        <f>'Besoins'!$B$2*0.0005</f>
        <v>0.0005</v>
      </c>
      <c r="D17" t="s">
        <v>15</v>
      </c>
    </row>
    <row r="18">
      <c r="A18"/>
      <c r="B18" t="s">
        <v>115</v>
      </c>
      <c r="C18" s="6">
        <f>'Besoins'!$B$2*0.0001</f>
        <v>0.0001</v>
      </c>
      <c r="D18" t="s">
        <v>15</v>
      </c>
    </row>
    <row r="19">
      <c r="A19"/>
      <c r="B19" t="s">
        <v>116</v>
      </c>
      <c r="C19" s="6">
        <f>'Besoins'!$B$2*0.0015</f>
        <v>0.0015</v>
      </c>
      <c r="D19" t="s">
        <v>19</v>
      </c>
    </row>
    <row r="20">
      <c r="A20"/>
      <c r="B20"/>
      <c r="C20"/>
      <c r="D20"/>
    </row>
    <row r="21">
      <c r="A21" t="s" s="14">
        <v>117</v>
      </c>
      <c r="B21"/>
      <c r="C21"/>
      <c r="D21"/>
    </row>
    <row r="22">
      <c r="A22" t="s" s="15">
        <v>104</v>
      </c>
      <c r="B22" t="str" s="12">
        <f>Procedure!D10</f>
        <v>Dans une russe, faire réduire aux 4/5 le vin rouge avec les échalotes ciselées. Laisser refroidir la réduction de vin rouge. Incorporer au beurre en pommade la réduction de vin rouge, le persil haché, le sel et le poivre.</v>
      </c>
      <c r="C22"/>
      <c r="D22"/>
    </row>
    <row r="23">
      <c r="A23"/>
      <c r="B23" t="s">
        <v>112</v>
      </c>
      <c r="C23" s="6">
        <f>'Besoins'!$B$2*0.025</f>
        <v>0.025</v>
      </c>
      <c r="D23" t="s">
        <v>15</v>
      </c>
    </row>
    <row r="24">
      <c r="A24"/>
      <c r="B24" t="str">
        <f>Besoins!B9</f>
        <v>Vin rouge de cuisson (table)</v>
      </c>
      <c r="C24" s="6">
        <f>Besoins!E9</f>
        <v>0.05</v>
      </c>
      <c r="D24" t="str">
        <f>Besoins!F9</f>
        <v>lt</v>
      </c>
    </row>
    <row r="25">
      <c r="A25"/>
      <c r="B25" t="s">
        <v>118</v>
      </c>
      <c r="C25" s="6">
        <f>'Besoins'!$B$2*0.004</f>
        <v>0.004</v>
      </c>
      <c r="D25" t="s">
        <v>15</v>
      </c>
    </row>
    <row r="26">
      <c r="A26"/>
      <c r="B26" t="s">
        <v>113</v>
      </c>
      <c r="C26" s="6">
        <f>'Besoins'!$B$2*0.0025</f>
        <v>0.0025</v>
      </c>
      <c r="D26" t="s">
        <v>15</v>
      </c>
    </row>
    <row r="27">
      <c r="A27"/>
      <c r="B27" t="s">
        <v>114</v>
      </c>
      <c r="C27" s="6">
        <f>'Besoins'!$B$2*0.0005</f>
        <v>0.0005</v>
      </c>
      <c r="D27" t="s">
        <v>15</v>
      </c>
    </row>
    <row r="28">
      <c r="A28"/>
      <c r="B28" t="s">
        <v>115</v>
      </c>
      <c r="C28" s="6">
        <f>'Besoins'!$B$2*0.0001</f>
        <v>0.0001</v>
      </c>
      <c r="D28" t="s">
        <v>15</v>
      </c>
    </row>
    <row r="29">
      <c r="A29"/>
      <c r="B29" t="str" s="16">
        <f>"ℹ "&amp;Procedure!E10</f>
        <v>ℹ</v>
      </c>
      <c r="C29"/>
      <c r="D29"/>
    </row>
    <row r="30">
      <c r="A30"/>
      <c r="B30"/>
      <c r="C30"/>
      <c r="D30"/>
    </row>
    <row r="31">
      <c r="A31" t="s" s="14">
        <v>119</v>
      </c>
      <c r="B31"/>
      <c r="C31"/>
      <c r="D31"/>
    </row>
    <row r="32">
      <c r="A32" t="s" s="15">
        <v>104</v>
      </c>
      <c r="B32" t="str" s="12">
        <f>Procedure!D11</f>
        <v>Dans une calotte, ramollir le beurre en pommade. Dans la cuve du batteur, adjoindre au beurre en pommade le persil haché, l'estragon haché, le sel, le poivre, le jus de citron et le concentré de viande. Travailler le beurre pour le rendre lisse et homogène.</v>
      </c>
      <c r="C32"/>
      <c r="D32"/>
    </row>
    <row r="33">
      <c r="A33"/>
      <c r="B33" t="s">
        <v>112</v>
      </c>
      <c r="C33" s="6">
        <f>'Besoins'!$B$2*0.025</f>
        <v>0.025</v>
      </c>
      <c r="D33" t="s">
        <v>15</v>
      </c>
    </row>
    <row r="34">
      <c r="A34"/>
      <c r="B34" t="s">
        <v>113</v>
      </c>
      <c r="C34" s="6">
        <f>'Besoins'!$B$2*0.002</f>
        <v>0.002</v>
      </c>
      <c r="D34" t="s">
        <v>15</v>
      </c>
    </row>
    <row r="35">
      <c r="A35"/>
      <c r="B35" t="s">
        <v>120</v>
      </c>
      <c r="C35" s="6">
        <f>'Besoins'!$B$2*0.03334</f>
        <v>0.03334</v>
      </c>
      <c r="D35" t="s">
        <v>38</v>
      </c>
    </row>
    <row r="36">
      <c r="A36"/>
      <c r="B36" t="s">
        <v>114</v>
      </c>
      <c r="C36" s="6">
        <f>'Besoins'!$B$2*0.0005</f>
        <v>0.0005</v>
      </c>
      <c r="D36" t="s">
        <v>15</v>
      </c>
    </row>
    <row r="37">
      <c r="A37"/>
      <c r="B37" t="s">
        <v>115</v>
      </c>
      <c r="C37" s="6">
        <f>'Besoins'!$B$2*0.0001</f>
        <v>0.0001</v>
      </c>
      <c r="D37" t="s">
        <v>15</v>
      </c>
    </row>
    <row r="38">
      <c r="A38"/>
      <c r="B38" t="s">
        <v>116</v>
      </c>
      <c r="C38" s="6">
        <f>'Besoins'!$B$2*0.001</f>
        <v>0.001</v>
      </c>
      <c r="D38" t="s">
        <v>19</v>
      </c>
    </row>
    <row r="39">
      <c r="A39"/>
      <c r="B39" t="str">
        <f>Besoins!B12</f>
        <v>Glace de viande</v>
      </c>
      <c r="C39" s="6">
        <f>Besoins!E12</f>
        <v>0.00075</v>
      </c>
      <c r="D39" t="str">
        <f>Besoins!F12</f>
        <v>kg</v>
      </c>
    </row>
    <row r="40">
      <c r="A40"/>
      <c r="B40" t="str" s="16">
        <f>"ℹ "&amp;Procedure!E11</f>
        <v>ℹ</v>
      </c>
      <c r="C40"/>
      <c r="D40"/>
    </row>
    <row r="41">
      <c r="A41"/>
      <c r="B41"/>
      <c r="C41"/>
      <c r="D41"/>
    </row>
    <row r="42">
      <c r="A42" t="s" s="14">
        <v>121</v>
      </c>
      <c r="B42"/>
      <c r="C42"/>
      <c r="D42"/>
    </row>
    <row r="43">
      <c r="A43" t="s" s="15">
        <v>104</v>
      </c>
      <c r="B43" t="str" s="12">
        <f>Procedure!D12</f>
        <v>Dans une calotte, ramollir le beurre en pommade. Dans la cuve du batteur, adjoindre au beurre en pommade le curry, le gingembre en poudre et le sel. Travailler le beurre pour le rendre lisse et homogène.</v>
      </c>
      <c r="C43"/>
      <c r="D43"/>
    </row>
    <row r="44">
      <c r="A44"/>
      <c r="B44" t="s">
        <v>112</v>
      </c>
      <c r="C44" s="6">
        <f>'Besoins'!$B$2*0.025</f>
        <v>0.025</v>
      </c>
      <c r="D44" t="s">
        <v>15</v>
      </c>
    </row>
    <row r="45">
      <c r="A45"/>
      <c r="B45" t="str">
        <f>Besoins!B11</f>
        <v>Curry en poudre</v>
      </c>
      <c r="C45" s="6">
        <f>Besoins!E11</f>
        <v>0.0003</v>
      </c>
      <c r="D45" t="str">
        <f>Besoins!F11</f>
        <v>kg</v>
      </c>
    </row>
    <row r="46">
      <c r="A46"/>
      <c r="B46" t="str">
        <f>Besoins!B7</f>
        <v>GINGEMBRE EN POUDRE</v>
      </c>
      <c r="C46" s="6">
        <f>Besoins!E7</f>
        <v>0.00006</v>
      </c>
      <c r="D46" t="str">
        <f>Besoins!F7</f>
        <v>kg</v>
      </c>
    </row>
    <row r="47">
      <c r="A47"/>
      <c r="B47" t="s">
        <v>114</v>
      </c>
      <c r="C47" s="6">
        <f>'Besoins'!$B$2*0.0004</f>
        <v>0.0004</v>
      </c>
      <c r="D47" t="s">
        <v>15</v>
      </c>
    </row>
    <row r="48">
      <c r="A48"/>
      <c r="B48"/>
      <c r="C48"/>
      <c r="D48"/>
    </row>
    <row r="49">
      <c r="A49" t="s" s="14">
        <v>122</v>
      </c>
      <c r="B49"/>
      <c r="C49"/>
      <c r="D49"/>
    </row>
    <row r="50">
      <c r="A50" t="s" s="15">
        <v>104</v>
      </c>
      <c r="B50" t="str" s="12">
        <f>Procedure!D13</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0"/>
      <c r="D50"/>
    </row>
    <row r="51">
      <c r="A51"/>
      <c r="B51" t="s">
        <v>112</v>
      </c>
      <c r="C51" s="6">
        <f>'Besoins'!$B$2*0.025</f>
        <v>0.025</v>
      </c>
      <c r="D51" t="s">
        <v>15</v>
      </c>
    </row>
    <row r="52">
      <c r="A52"/>
      <c r="B52" t="s">
        <v>113</v>
      </c>
      <c r="C52" s="6">
        <f>'Besoins'!$B$2*0.002</f>
        <v>0.002</v>
      </c>
      <c r="D52" t="s">
        <v>15</v>
      </c>
    </row>
    <row r="53">
      <c r="A53"/>
      <c r="B53" t="str">
        <f>Besoins!B15</f>
        <v>CIBOULETTE France botte</v>
      </c>
      <c r="C53" s="6">
        <f>Besoins!E15</f>
        <v>0.03334</v>
      </c>
      <c r="D53" t="str">
        <f>Besoins!F15</f>
        <v>bte</v>
      </c>
    </row>
    <row r="54">
      <c r="A54"/>
      <c r="B54" t="s">
        <v>120</v>
      </c>
      <c r="C54" s="6">
        <f>'Besoins'!$B$2*0.03334</f>
        <v>0.03334</v>
      </c>
      <c r="D54" t="s">
        <v>38</v>
      </c>
    </row>
    <row r="55">
      <c r="A55"/>
      <c r="B55" t="str">
        <f>Besoins!B14</f>
        <v>CERFEUIL France botte</v>
      </c>
      <c r="C55" s="6">
        <f>Besoins!E14</f>
        <v>0.03334</v>
      </c>
      <c r="D55" t="str">
        <f>Besoins!F14</f>
        <v>bte</v>
      </c>
    </row>
    <row r="56">
      <c r="A56"/>
      <c r="B56" t="str">
        <f>Besoins!B16</f>
        <v>citronnelle</v>
      </c>
      <c r="C56" s="6">
        <f>Besoins!E16</f>
        <v>0.0005</v>
      </c>
      <c r="D56" t="str">
        <f>Besoins!F16</f>
        <v>kg</v>
      </c>
    </row>
    <row r="57">
      <c r="A57"/>
      <c r="B57" t="s">
        <v>118</v>
      </c>
      <c r="C57" s="6">
        <f>'Besoins'!$B$2*0.005</f>
        <v>0.005</v>
      </c>
      <c r="D57" t="s">
        <v>15</v>
      </c>
    </row>
    <row r="58">
      <c r="A58"/>
      <c r="B58" t="s">
        <v>114</v>
      </c>
      <c r="C58" s="6">
        <f>'Besoins'!$B$2*0.0005</f>
        <v>0.0005</v>
      </c>
      <c r="D58" t="s">
        <v>15</v>
      </c>
    </row>
    <row r="59">
      <c r="A59"/>
      <c r="B59" t="s">
        <v>115</v>
      </c>
      <c r="C59" s="6">
        <f>'Besoins'!$B$2*0.0001</f>
        <v>0.0001</v>
      </c>
      <c r="D59" t="s">
        <v>15</v>
      </c>
    </row>
    <row r="60">
      <c r="A60"/>
      <c r="B60" t="str" s="16">
        <f>"ℹ "&amp;Procedure!E13</f>
        <v>ℹ</v>
      </c>
      <c r="C60"/>
      <c r="D60"/>
    </row>
    <row r="61">
      <c r="A61"/>
      <c r="B61"/>
      <c r="C61"/>
      <c r="D61"/>
    </row>
    <row r="62">
      <c r="A62" t="s" s="17">
        <v>123</v>
      </c>
      <c r="B62"/>
      <c r="C62"/>
      <c r="D62"/>
    </row>
  </sheetData>
  <sheetProtection sheet="1"/>
  <mergeCells count="24">
    <mergeCell ref="A1:D1"/>
    <mergeCell ref="A2:D2"/>
    <mergeCell ref="A4:D4"/>
    <mergeCell ref="B5:D5"/>
    <mergeCell ref="B6:D6"/>
    <mergeCell ref="B7:D7"/>
    <mergeCell ref="B8:D8"/>
    <mergeCell ref="B9:D9"/>
    <mergeCell ref="B10:D10"/>
    <mergeCell ref="B11:D11"/>
    <mergeCell ref="A13:D13"/>
    <mergeCell ref="B14:D14"/>
    <mergeCell ref="A21:D21"/>
    <mergeCell ref="B22:D22"/>
    <mergeCell ref="B29:D29"/>
    <mergeCell ref="A31:D31"/>
    <mergeCell ref="B32:D32"/>
    <mergeCell ref="B40:D40"/>
    <mergeCell ref="A42:D42"/>
    <mergeCell ref="B43:D43"/>
    <mergeCell ref="A49:D49"/>
    <mergeCell ref="B50:D50"/>
    <mergeCell ref="B60:D60"/>
    <mergeCell ref="A62:D6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2026-09-15T14:53:57Z</dcterms:created>
  <dc:title>BEURRES COMPOSÉS</dc:title>
  <dc:subject/>
  <dc:creator>CUIS.web</dc:creator>
  <cp:lastModifiedBy/>
  <cp:keywords/>
  <dc:description>Export automatique — moteur récursif d'origine : Bernard Vandendaele</dc:description>
  <cp:category/>
  <dc:language>en-US</dc:language>
  <dcterms:modified xsi:type="dcterms:W3CDTF">2026-09-15T14:53:57Z</dcterms:modified>
  <cp:revision>1</cp:revision>
</cp:coreProperties>
</file>