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<sst xmlns="http://schemas.openxmlformats.org/spreadsheetml/2006/main" count="114" uniqueCount="114">
  <si>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</si>
  <si>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</si>
  <si>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</si>
  <si>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</si>
  <si>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</si>
  <si>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</si>
  <si>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</si>
  <si>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</si>
  <si>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</si>
  <si>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</si>
  <si>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</si>
  <si>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</si>
  <si>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</si>
  <si>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</si>
  <si>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</si>
  <si>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</si>
  <si>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</si>
  <si>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</si>
  <si>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</si>
  <si>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</si>
  <si>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</si>
  <si>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</si>
  <si>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</si>
  <si>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</si>
  <si>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</si>
  <si>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</si>
  <si>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</si>
  <si>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</si>
  <si>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</si>
  <si>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</si>
  <si>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</si>
  <si>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</si>
  <si>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</si>
  <si>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</si>
  <si>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</si>
  <si>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</si>
  <si>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</si>
  <si>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00POT_MP025</t>
  </si>
  <si>
    <t>Petits pois surgelés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</si>
  <si>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</si>
  <si>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</si>
  <si>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</si>
  <si>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</si>
  <si>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</si>
  <si>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</si>
  <si>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</si>
  <si>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</si>
  <si>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</si>
  <si>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</si>
  <si>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</si>
  <si>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</si>
  <si>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</si>
  <si>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</si>
  <si>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</si>
  <si>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</si>
  <si>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</si>
  <si>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RNMS00532</t>
  </si>
  <si>
    <t>Moules entières cuites pleine eau</t>
  </si>
  <si>
    <t>Poissons et fruits de mer surgelés</t>
  </si>
  <si>
    <t>RNMS00767</t>
  </si>
  <si>
    <t>Haricots plats coupés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</si>
  <si>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</si>
  <si>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</si>
  <si>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</si>
  <si>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</si>
  <si>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</si>
  <si>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</si>
  <si>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</si>
  <si>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</si>
  <si>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RIZ À L’ESPAGNOL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</si>
  <si>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</si>
  <si>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</si>
  <si>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</si>
  <si>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</si>
  <si>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</si>
  <si>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</si>
  <si>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</si>
  <si>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</si>
  <si>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</si>
  <si>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</si>
  <si>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</si>
  <si>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</si>
  <si>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</si>
  <si>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</si>
  <si>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</si>
  <si>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</si>
  <si>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</si>
  <si>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</si>
  <si>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Crevettes roses cuites décortiquées</t>
  </si>
  <si>
    <t xml:space="preserve">    ↳ Petits pois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</si>
  <si>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</si>
  <si>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</si>
  <si>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</si>
  <si>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</si>
  <si>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</si>
  <si>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Chorizo cular pur porc</t>
  </si>
  <si>
    <t xml:space="preserve">    ↳ Sel fin de cuisine</t>
  </si>
  <si>
    <t xml:space="preserve">    ↳ Moules entières cuites pleine eau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</si>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</sst>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E7*14.41</f>
        <v>28.82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E8*14</f>
        <v>28</v>
      </c>
    </row>
    <row r="9">
      <c r="A9" t="s" s="9">
        <v>19</v>
      </c>
      <c r="B9" t="s">
        <v>20</v>
      </c>
      <c r="C9" t="s">
        <v>21</v>
      </c>
      <c r="D9" s="4">
        <v>15.68</v>
      </c>
      <c r="E9" s="6">
        <f>D9*$B$2</f>
        <v>15.68</v>
      </c>
      <c r="F9" t="s">
        <v>22</v>
      </c>
      <c r="G9" s="8">
        <f>E9*0.003</f>
        <v>0.04704</v>
      </c>
    </row>
    <row r="10">
      <c r="A10" t="s">
        <v>23</v>
      </c>
      <c r="B10" t="s">
        <v>24</v>
      </c>
      <c r="C10" t="s">
        <v>25</v>
      </c>
      <c r="D10" s="4">
        <v>0.003</v>
      </c>
      <c r="E10" s="6">
        <f>D10*$B$2</f>
        <v>0.003</v>
      </c>
      <c r="F10" t="s">
        <v>15</v>
      </c>
      <c r="G10" s="8">
        <f>E10*9.8</f>
        <v>0.0294</v>
      </c>
    </row>
    <row r="11">
      <c r="A11" t="s">
        <v>26</v>
      </c>
      <c r="B11" t="s">
        <v>27</v>
      </c>
      <c r="C11" t="s">
        <v>25</v>
      </c>
      <c r="D11" s="4">
        <v>0.012</v>
      </c>
      <c r="E11" s="6">
        <f>D11*$B$2</f>
        <v>0.012</v>
      </c>
      <c r="F11" t="s">
        <v>15</v>
      </c>
      <c r="G11" s="8">
        <f>E11*12.5</f>
        <v>0.15</v>
      </c>
    </row>
    <row r="12">
      <c r="A12" t="s">
        <v>28</v>
      </c>
      <c r="B12" t="s">
        <v>29</v>
      </c>
      <c r="C12" t="s">
        <v>30</v>
      </c>
      <c r="D12" s="4">
        <v>0.012</v>
      </c>
      <c r="E12" s="6">
        <f>D12*$B$2</f>
        <v>0.012</v>
      </c>
      <c r="F12" t="s">
        <v>15</v>
      </c>
      <c r="G12" s="8">
        <f>E12*8.5</f>
        <v>0.102</v>
      </c>
    </row>
    <row r="13">
      <c r="A13" t="s">
        <v>31</v>
      </c>
      <c r="B13" t="s">
        <v>32</v>
      </c>
      <c r="C13" t="s">
        <v>33</v>
      </c>
      <c r="D13" s="4">
        <v>0.32</v>
      </c>
      <c r="E13" s="6">
        <f>D13*$B$2</f>
        <v>0.32</v>
      </c>
      <c r="F13" t="s">
        <v>15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22</v>
      </c>
      <c r="G14" s="8">
        <f>E14*1.05</f>
        <v>0.525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15</v>
      </c>
      <c r="G15" s="8">
        <f>E15*3.2</f>
        <v>3.2</v>
      </c>
    </row>
    <row r="16">
      <c r="A16" t="s">
        <v>40</v>
      </c>
      <c r="B16" t="s">
        <v>41</v>
      </c>
      <c r="C16" t="s">
        <v>39</v>
      </c>
      <c r="D16" s="4">
        <v>4</v>
      </c>
      <c r="E16" s="6">
        <f>D16*$B$2</f>
        <v>4</v>
      </c>
      <c r="F16" t="s">
        <v>15</v>
      </c>
      <c r="G16" s="8">
        <f>E16*2.8</f>
        <v>11.2</v>
      </c>
    </row>
    <row r="17">
      <c r="A17" t="s">
        <v>42</v>
      </c>
      <c r="B17" t="s">
        <v>43</v>
      </c>
      <c r="C17" t="s">
        <v>44</v>
      </c>
      <c r="D17" s="4">
        <v>2.5</v>
      </c>
      <c r="E17" s="6">
        <f>D17*$B$2</f>
        <v>2.5</v>
      </c>
      <c r="F17" t="s">
        <v>15</v>
      </c>
      <c r="G17" s="8">
        <f>E17*4.32</f>
        <v>10.8</v>
      </c>
    </row>
    <row r="18">
      <c r="A18" t="s">
        <v>45</v>
      </c>
      <c r="B18" t="s">
        <v>46</v>
      </c>
      <c r="C18" t="s">
        <v>47</v>
      </c>
      <c r="D18" s="4">
        <v>10</v>
      </c>
      <c r="E18" s="6">
        <f>D18*$B$2</f>
        <v>10</v>
      </c>
      <c r="F18" t="s">
        <v>15</v>
      </c>
      <c r="G18" s="8">
        <f>E18*1.4</f>
        <v>14</v>
      </c>
    </row>
    <row r="19">
      <c r="A19" t="s">
        <v>48</v>
      </c>
      <c r="B19" t="s">
        <v>49</v>
      </c>
      <c r="C19" t="s">
        <v>50</v>
      </c>
      <c r="D19" s="4">
        <v>0.1</v>
      </c>
      <c r="E19" s="6">
        <f>D19*$B$2</f>
        <v>0.1</v>
      </c>
      <c r="F19" t="s">
        <v>15</v>
      </c>
      <c r="G19" s="8">
        <f>E19*0.35</f>
        <v>0.035</v>
      </c>
    </row>
    <row r="20">
      <c r="A20" t="s">
        <v>51</v>
      </c>
      <c r="B20" t="s">
        <v>52</v>
      </c>
      <c r="C20" t="s">
        <v>53</v>
      </c>
      <c r="D20" s="4">
        <v>0.2</v>
      </c>
      <c r="E20" s="6">
        <f>D20*$B$2</f>
        <v>0.2</v>
      </c>
      <c r="F20" t="s">
        <v>15</v>
      </c>
      <c r="G20" s="8">
        <f>E20*9.26</f>
        <v>1.852</v>
      </c>
    </row>
    <row r="21">
      <c r="A21" t="s">
        <v>54</v>
      </c>
      <c r="B21" t="s">
        <v>55</v>
      </c>
      <c r="C21" t="s">
        <v>53</v>
      </c>
      <c r="D21" s="4">
        <v>1</v>
      </c>
      <c r="E21" s="6">
        <f>D21*$B$2</f>
        <v>1</v>
      </c>
      <c r="F21" t="s">
        <v>15</v>
      </c>
      <c r="G21" s="8">
        <f>E21*4.18</f>
        <v>4.18</v>
      </c>
    </row>
    <row r="22">
      <c r="A22" t="s">
        <v>56</v>
      </c>
      <c r="B22" t="s">
        <v>57</v>
      </c>
      <c r="C22" t="s">
        <v>58</v>
      </c>
      <c r="D22" s="4">
        <v>2</v>
      </c>
      <c r="E22" s="6">
        <f>D22*$B$2</f>
        <v>2</v>
      </c>
      <c r="F22" t="s">
        <v>15</v>
      </c>
      <c r="G22" s="8">
        <f>E22*6.69</f>
        <v>13.38</v>
      </c>
    </row>
    <row r="23">
      <c r="A23" t="s">
        <v>59</v>
      </c>
      <c r="B23" t="s">
        <v>60</v>
      </c>
      <c r="C23" t="s">
        <v>61</v>
      </c>
      <c r="D23" s="4">
        <v>1</v>
      </c>
      <c r="E23" s="6">
        <f>D23*$B$2</f>
        <v>1</v>
      </c>
      <c r="F23" t="s">
        <v>15</v>
      </c>
      <c r="G23" s="8">
        <f>E23*3.52</f>
        <v>3.52</v>
      </c>
    </row>
    <row r="24">
      <c r="A24"/>
      <c r="B24"/>
      <c r="C24"/>
      <c r="D24"/>
      <c r="E24"/>
      <c r="F24" t="s" s="10">
        <v>62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67</v>
      </c>
      <c r="F1" t="s" s="7">
        <v>68</v>
      </c>
    </row>
    <row r="2">
      <c r="A2" t="s">
        <v>69</v>
      </c>
      <c r="B2">
        <v>1</v>
      </c>
      <c r="C2" t="s">
        <v>70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69</v>
      </c>
      <c r="B3">
        <v>2</v>
      </c>
      <c r="C3" t="s">
        <v>71</v>
      </c>
      <c r="D3" t="inlineStr" s="12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2"/>
      <c r="F3"/>
    </row>
    <row r="4">
      <c r="A4" t="s">
        <v>69</v>
      </c>
      <c r="B4">
        <v>3</v>
      </c>
      <c r="C4" t="s">
        <v>72</v>
      </c>
      <c r="D4" t="inlineStr" s="12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2"/>
      <c r="F4" t="s">
        <v>73</v>
      </c>
    </row>
    <row r="5">
      <c r="A5" t="s">
        <v>69</v>
      </c>
      <c r="B5">
        <v>4</v>
      </c>
      <c r="C5" t="s">
        <v>74</v>
      </c>
      <c r="D5" t="inlineStr" s="12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2"/>
      <c r="F5" t="s">
        <v>75</v>
      </c>
    </row>
    <row r="6">
      <c r="A6" t="s">
        <v>69</v>
      </c>
      <c r="B6">
        <v>5</v>
      </c>
      <c r="C6" t="s">
        <v>76</v>
      </c>
      <c r="D6" t="s" s="12">
        <v>77</v>
      </c>
      <c r="E6" t="s" s="12"/>
      <c r="F6"/>
    </row>
    <row r="7">
      <c r="A7" t="s">
        <v>78</v>
      </c>
      <c r="B7">
        <v>1</v>
      </c>
      <c r="C7" t="s">
        <v>79</v>
      </c>
      <c r="D7" t="s" s="12">
        <v>80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69</v>
      </c>
      <c r="C2" t="s">
        <v>85</v>
      </c>
      <c r="D2" s="6">
        <f>'Besoins'!$B$2*100</f>
        <v>100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'Besoins'!$B$2*10</f>
        <v>10</v>
      </c>
      <c r="E3" t="s">
        <v>15</v>
      </c>
    </row>
    <row r="4">
      <c r="A4">
        <v>1</v>
      </c>
      <c r="B4" t="s">
        <v>88</v>
      </c>
      <c r="C4" t="s">
        <v>87</v>
      </c>
      <c r="D4" s="6">
        <f>'Besoins'!$B$2*2</f>
        <v>2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'Besoins'!$B$2*1</f>
        <v>1</v>
      </c>
      <c r="E5" t="s">
        <v>15</v>
      </c>
    </row>
    <row r="6">
      <c r="A6">
        <v>1</v>
      </c>
      <c r="B6" t="s">
        <v>90</v>
      </c>
      <c r="C6" t="s">
        <v>87</v>
      </c>
      <c r="D6" s="6">
        <f>'Besoins'!$B$2*1</f>
        <v>1</v>
      </c>
      <c r="E6" t="s">
        <v>15</v>
      </c>
    </row>
    <row r="7">
      <c r="A7">
        <v>1</v>
      </c>
      <c r="B7" t="s">
        <v>91</v>
      </c>
      <c r="C7" t="s">
        <v>87</v>
      </c>
      <c r="D7" s="6">
        <f>'Besoins'!$B$2*1</f>
        <v>1</v>
      </c>
      <c r="E7" t="s">
        <v>15</v>
      </c>
    </row>
    <row r="8">
      <c r="A8">
        <v>1</v>
      </c>
      <c r="B8" t="s">
        <v>92</v>
      </c>
      <c r="C8" t="s">
        <v>87</v>
      </c>
      <c r="D8" s="6">
        <f>'Besoins'!$B$2*2.5</f>
        <v>2.5</v>
      </c>
      <c r="E8" t="s">
        <v>15</v>
      </c>
    </row>
    <row r="9">
      <c r="A9">
        <v>1</v>
      </c>
      <c r="B9" t="s">
        <v>93</v>
      </c>
      <c r="C9" t="s">
        <v>87</v>
      </c>
      <c r="D9" s="6">
        <f>'Besoins'!$B$2*0.2</f>
        <v>0.2</v>
      </c>
      <c r="E9" t="s">
        <v>15</v>
      </c>
    </row>
    <row r="10">
      <c r="A10">
        <v>1</v>
      </c>
      <c r="B10" t="s">
        <v>94</v>
      </c>
      <c r="C10" t="s">
        <v>87</v>
      </c>
      <c r="D10" s="6">
        <f>'Besoins'!$B$2*4</f>
        <v>4</v>
      </c>
      <c r="E10" t="s">
        <v>15</v>
      </c>
    </row>
    <row r="11">
      <c r="A11">
        <v>1</v>
      </c>
      <c r="B11" t="s">
        <v>95</v>
      </c>
      <c r="C11" t="s">
        <v>87</v>
      </c>
      <c r="D11" s="6">
        <f>'Besoins'!$B$2*2</f>
        <v>2</v>
      </c>
      <c r="E11" t="s">
        <v>15</v>
      </c>
    </row>
    <row r="12">
      <c r="A12">
        <v>1</v>
      </c>
      <c r="B12" t="s">
        <v>96</v>
      </c>
      <c r="C12" t="s">
        <v>87</v>
      </c>
      <c r="D12" s="6">
        <f>'Besoins'!$B$2*0.1</f>
        <v>0.1</v>
      </c>
      <c r="E12" t="s">
        <v>15</v>
      </c>
    </row>
    <row r="13">
      <c r="A13">
        <v>1</v>
      </c>
      <c r="B13" t="s">
        <v>97</v>
      </c>
      <c r="C13" t="s">
        <v>87</v>
      </c>
      <c r="D13" s="6">
        <f>'Besoins'!$B$2*2</f>
        <v>2</v>
      </c>
      <c r="E13" t="s">
        <v>15</v>
      </c>
    </row>
    <row r="14">
      <c r="A14">
        <v>1</v>
      </c>
      <c r="B14" t="s">
        <v>98</v>
      </c>
      <c r="C14" t="s">
        <v>87</v>
      </c>
      <c r="D14" s="6">
        <f>'Besoins'!$B$2*0.012</f>
        <v>0.012</v>
      </c>
      <c r="E14" t="s">
        <v>15</v>
      </c>
    </row>
    <row r="15">
      <c r="A15">
        <v>1</v>
      </c>
      <c r="B15" t="s">
        <v>99</v>
      </c>
      <c r="C15" t="s">
        <v>87</v>
      </c>
      <c r="D15" s="6">
        <f>'Besoins'!$B$2*0.003</f>
        <v>0.003</v>
      </c>
      <c r="E15" t="s">
        <v>15</v>
      </c>
    </row>
    <row r="16">
      <c r="A16">
        <v>1</v>
      </c>
      <c r="B16" t="s">
        <v>100</v>
      </c>
      <c r="C16" t="s">
        <v>87</v>
      </c>
      <c r="D16" s="6">
        <f>'Besoins'!$B$2*0.012</f>
        <v>0.012</v>
      </c>
      <c r="E16" t="s">
        <v>15</v>
      </c>
    </row>
    <row r="17">
      <c r="A17">
        <v>1</v>
      </c>
      <c r="B17" t="s">
        <v>101</v>
      </c>
      <c r="C17" t="s">
        <v>85</v>
      </c>
      <c r="D17" s="6">
        <f>'Besoins'!$B$2*16</f>
        <v>16</v>
      </c>
      <c r="E17" t="s">
        <v>22</v>
      </c>
    </row>
    <row r="18">
      <c r="A18">
        <v>2</v>
      </c>
      <c r="B18" t="s">
        <v>102</v>
      </c>
      <c r="C18" t="s">
        <v>87</v>
      </c>
      <c r="D18" s="6">
        <f>'Besoins'!$B$2*15.68</f>
        <v>15.68</v>
      </c>
      <c r="E18" t="s">
        <v>22</v>
      </c>
    </row>
    <row r="19">
      <c r="A19">
        <v>2</v>
      </c>
      <c r="B19" t="s">
        <v>103</v>
      </c>
      <c r="C19" t="s">
        <v>87</v>
      </c>
      <c r="D19" s="6">
        <f>'Besoins'!$B$2*0.32</f>
        <v>0.32</v>
      </c>
      <c r="E19" t="s">
        <v>15</v>
      </c>
    </row>
    <row r="20">
      <c r="A20">
        <v>1</v>
      </c>
      <c r="B20" t="s">
        <v>104</v>
      </c>
      <c r="C20" t="s">
        <v>87</v>
      </c>
      <c r="D20" s="6">
        <f>'Besoins'!$B$2*0.5</f>
        <v>0.5</v>
      </c>
      <c r="E2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108</v>
      </c>
      <c r="B6" t="str" s="12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5">
        <v>109</v>
      </c>
      <c r="B7" t="str" s="12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5">
        <v>110</v>
      </c>
      <c r="B8" t="str" s="12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5">
        <v>111</v>
      </c>
      <c r="B9" t="str" s="12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4">
        <v>112</v>
      </c>
      <c r="B11"/>
      <c r="C11"/>
      <c r="D11"/>
    </row>
    <row r="12">
      <c r="A12" t="s" s="15">
        <v>107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113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