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<sst xmlns="http://schemas.openxmlformats.org/spreadsheetml/2006/main" count="88" uniqueCount="88">
  <si>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</si>
  <si>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</si>
  <si>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</si>
  <si>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</si>
  <si>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</si>
  <si>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</si>
  <si>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</si>
  <si>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</si>
  <si>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</si>
  <si>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</si>
  <si>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</si>
  <si>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</si>
  <si>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RNM100732</t>
  </si>
  <si>
    <t>Poitrine fumée n°1</t>
  </si>
  <si>
    <t>Charcuterie</t>
  </si>
  <si>
    <t>kg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</si>
  <si>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</si>
  <si>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</si>
  <si>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</si>
  <si>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</si>
  <si>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</si>
  <si>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</si>
  <si>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</si>
  <si>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EPI-POIVRE-NOIR</t>
  </si>
  <si>
    <t>Poivre noir moulu</t>
  </si>
  <si>
    <t>MEL-HERBES-PRO</t>
  </si>
  <si>
    <t>Herbes de Provence</t>
  </si>
  <si>
    <t>Mélanges et épices composées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</si>
  <si>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</si>
  <si>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</si>
  <si>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</si>
  <si>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</si>
  <si>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</si>
  <si>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</si>
  <si>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RNM57224806</t>
  </si>
  <si>
    <t>MARGARINE 60% MG 100% végétale pain 500g</t>
  </si>
  <si>
    <t>Produits laitiers et œufs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</si>
  <si>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</si>
  <si>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</si>
  <si>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</si>
  <si>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</si>
  <si>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</si>
  <si>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</si>
  <si>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</si>
  <si>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</si>
  <si>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</si>
  <si>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</si>
  <si>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</si>
  <si>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</si>
  <si>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</si>
  <si>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</si>
  <si>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</si>
  <si>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</si>
  <si>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EMBEURRÉE DE CHOUX</t>
  </si>
  <si>
    <t>METTRE EN PLACE</t>
  </si>
  <si>
    <t>COUPER</t>
  </si>
  <si>
    <t>BLANCHIR</t>
  </si>
  <si>
    <t>40 min (cuisson)</t>
  </si>
  <si>
    <t>SERVIR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</si>
  <si>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</si>
  <si>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</si>
  <si>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</si>
  <si>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</si>
  <si>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</si>
  <si>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</si>
  <si>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</si>
  <si>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</si>
  <si>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Oignons émincés 4G</t>
  </si>
  <si>
    <t>matiere</t>
  </si>
  <si>
    <t xml:space="preserve">    ↳ Ail haché IQF</t>
  </si>
  <si>
    <t xml:space="preserve">    ↳ Poitrine fumée n°1</t>
  </si>
  <si>
    <t xml:space="preserve">    ↳ Huile de tournesol raffinée vrac</t>
  </si>
  <si>
    <t xml:space="preserve">    ↳ MARGARINE 60% MG 100% végétale pain 500g</t>
  </si>
  <si>
    <t xml:space="preserve">    ↳ Herbes de Provence</t>
  </si>
  <si>
    <t xml:space="preserve">    ↳ Sel fin de cuisine</t>
  </si>
  <si>
    <t xml:space="preserve">    ↳ Poivre noir moulu</t>
  </si>
  <si>
    <t xml:space="preserve">    ↳ Piment de Cayenne</t>
  </si>
  <si>
    <t xml:space="preserve">    ↳ Fond brun de veau reconstitue (collectivite)</t>
  </si>
  <si>
    <t xml:space="preserve">        ↳ EAU</t>
  </si>
  <si>
    <t xml:space="preserve">        ↳ Fonds Brun Lié (Knorr Professional)</t>
  </si>
  <si>
    <t>Fiche technique — EMBEURRÉE DE CHOUX</t>
  </si>
  <si>
    <t>EMBEURRÉE DE CHOUX  GRO_CDC_172</t>
  </si>
  <si>
    <t>1.</t>
  </si>
  <si>
    <t>2.</t>
  </si>
  <si>
    <t>3.</t>
  </si>
  <si>
    <t>4.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</si>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</sst>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15</v>
      </c>
      <c r="G7" s="8">
        <f>E7*10.69</f>
        <v>32.07</v>
      </c>
    </row>
    <row r="8">
      <c r="A8" t="s" s="9">
        <v>16</v>
      </c>
      <c r="B8" t="s">
        <v>17</v>
      </c>
      <c r="C8" t="s">
        <v>18</v>
      </c>
      <c r="D8" s="4">
        <v>4.875</v>
      </c>
      <c r="E8" s="6">
        <f>D8*$B$2</f>
        <v>4.875</v>
      </c>
      <c r="F8" t="s">
        <v>19</v>
      </c>
      <c r="G8" s="8">
        <f>E8*0.003</f>
        <v>0.014625</v>
      </c>
    </row>
    <row r="9">
      <c r="A9" t="s">
        <v>20</v>
      </c>
      <c r="B9" t="s">
        <v>21</v>
      </c>
      <c r="C9" t="s">
        <v>22</v>
      </c>
      <c r="D9" s="4">
        <v>0.002</v>
      </c>
      <c r="E9" s="6">
        <f>D9*$B$2</f>
        <v>0.002</v>
      </c>
      <c r="F9" t="s">
        <v>15</v>
      </c>
      <c r="G9" s="8">
        <f>E9*9.8</f>
        <v>0.0196</v>
      </c>
    </row>
    <row r="10">
      <c r="A10" t="s">
        <v>23</v>
      </c>
      <c r="B10" t="s">
        <v>24</v>
      </c>
      <c r="C10" t="s">
        <v>22</v>
      </c>
      <c r="D10" s="4">
        <v>0.02</v>
      </c>
      <c r="E10" s="6">
        <f>D10*$B$2</f>
        <v>0.02</v>
      </c>
      <c r="F10" t="s">
        <v>15</v>
      </c>
      <c r="G10" s="8">
        <f>E10*12.5</f>
        <v>0.25</v>
      </c>
    </row>
    <row r="11">
      <c r="A11" t="s">
        <v>25</v>
      </c>
      <c r="B11" t="s">
        <v>26</v>
      </c>
      <c r="C11" t="s">
        <v>27</v>
      </c>
      <c r="D11" s="4">
        <v>0.05</v>
      </c>
      <c r="E11" s="6">
        <f>D11*$B$2</f>
        <v>0.05</v>
      </c>
      <c r="F11" t="s">
        <v>15</v>
      </c>
      <c r="G11" s="8">
        <f>E11*9.5</f>
        <v>0.475</v>
      </c>
    </row>
    <row r="12">
      <c r="A12" t="s">
        <v>28</v>
      </c>
      <c r="B12" t="s">
        <v>29</v>
      </c>
      <c r="C12" t="s">
        <v>30</v>
      </c>
      <c r="D12" s="4">
        <v>0.125</v>
      </c>
      <c r="E12" s="6">
        <f>D12*$B$2</f>
        <v>0.125</v>
      </c>
      <c r="F12" t="s">
        <v>15</v>
      </c>
      <c r="G12" s="8">
        <f>E12*0</f>
        <v>0</v>
      </c>
    </row>
    <row r="13">
      <c r="A13" t="s">
        <v>31</v>
      </c>
      <c r="B13" t="s">
        <v>32</v>
      </c>
      <c r="C13" t="s">
        <v>33</v>
      </c>
      <c r="D13" s="4">
        <v>0.25</v>
      </c>
      <c r="E13" s="6">
        <f>D13*$B$2</f>
        <v>0.25</v>
      </c>
      <c r="F13" t="s">
        <v>19</v>
      </c>
      <c r="G13" s="8">
        <f>E13*1.05</f>
        <v>0.2625</v>
      </c>
    </row>
    <row r="14">
      <c r="A14" t="s">
        <v>34</v>
      </c>
      <c r="B14" t="s">
        <v>35</v>
      </c>
      <c r="C14" t="s">
        <v>36</v>
      </c>
      <c r="D14" s="4">
        <v>1</v>
      </c>
      <c r="E14" s="6">
        <f>D14*$B$2</f>
        <v>1</v>
      </c>
      <c r="F14" t="s">
        <v>15</v>
      </c>
      <c r="G14" s="8">
        <f>E14*3.5</f>
        <v>3.5</v>
      </c>
    </row>
    <row r="15">
      <c r="A15" t="s">
        <v>37</v>
      </c>
      <c r="B15" t="s">
        <v>38</v>
      </c>
      <c r="C15" t="s">
        <v>39</v>
      </c>
      <c r="D15" s="4">
        <v>4</v>
      </c>
      <c r="E15" s="6">
        <f>D15*$B$2</f>
        <v>4</v>
      </c>
      <c r="F15" t="s">
        <v>15</v>
      </c>
      <c r="G15" s="8">
        <f>E15*4.32</f>
        <v>17.28</v>
      </c>
    </row>
    <row r="16">
      <c r="A16" t="s">
        <v>40</v>
      </c>
      <c r="B16" t="s">
        <v>41</v>
      </c>
      <c r="C16" t="s">
        <v>42</v>
      </c>
      <c r="D16" s="4">
        <v>0.075</v>
      </c>
      <c r="E16" s="6">
        <f>D16*$B$2</f>
        <v>0.075</v>
      </c>
      <c r="F16" t="s">
        <v>15</v>
      </c>
      <c r="G16" s="8">
        <f>E16*0.35</f>
        <v>0.02625</v>
      </c>
    </row>
    <row r="17">
      <c r="A17" t="s">
        <v>43</v>
      </c>
      <c r="B17" t="s">
        <v>44</v>
      </c>
      <c r="C17" t="s">
        <v>45</v>
      </c>
      <c r="D17" s="4">
        <v>250</v>
      </c>
      <c r="E17" s="6">
        <f>D17*$B$2</f>
        <v>250</v>
      </c>
      <c r="F17" t="s">
        <v>15</v>
      </c>
      <c r="G17" s="8">
        <f>E17*9.26</f>
        <v>2315</v>
      </c>
    </row>
    <row r="18">
      <c r="A18"/>
      <c r="B18"/>
      <c r="C18"/>
      <c r="D18"/>
      <c r="E18"/>
      <c r="F18" t="s" s="10">
        <v>46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51</v>
      </c>
      <c r="F1" t="s" s="7">
        <v>52</v>
      </c>
    </row>
    <row r="2">
      <c r="A2" t="s">
        <v>53</v>
      </c>
      <c r="B2">
        <v>1</v>
      </c>
      <c r="C2" t="s">
        <v>54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2"/>
      <c r="F2"/>
    </row>
    <row r="3">
      <c r="A3" t="s">
        <v>53</v>
      </c>
      <c r="B3">
        <v>2</v>
      </c>
      <c r="C3" t="s">
        <v>55</v>
      </c>
      <c r="D3" t="inlineStr" s="12">
        <is>
          <t>Préparations préliminaires N - Couper la base des choux et éliminer les feuilles extérieures. - Couper en 4 les choux et éliminer les côtes. E - Au coupe-légumes,émincer grossièrement les choux (grille de 2,5 cm). - Laver et désinfecter l’émincé de choux.Egoutter. M - Tailler en lardons,la poitrine fumée.Réserver au froid en attente d’utilisation. - Dans une russe,réaliser 5 litres de jus de veau lié à partir de fond déshydraté,en se reportant aux recommandations du fabricant. Maintenir au chaud en attente g N d’utilisation.</t>
        </is>
      </c>
      <c r="E3" t="s" s="12"/>
      <c r="F3"/>
    </row>
    <row r="4">
      <c r="A4" t="s">
        <v>53</v>
      </c>
      <c r="B4">
        <v>3</v>
      </c>
      <c r="C4" t="s">
        <v>56</v>
      </c>
      <c r="D4" t="inlineStr" s="12">
        <is>
          <t>Marquer la cuisson des choux - Dans une marmite,blanchir les choux dans de l’eau bouillante. - Rafraîchir et égoutter les choux dans la marmite en laissant la bonde robinet L ouverte. - Dans la sauteuse,faire revenir les lardons de poitrine fumée à l’huile et à la margarine,avec les oignons émincés. - Ajouter les carottes en rondelles,l’ail haché et les herbes de Provence.Mélanger les légumes et les lardons ensemble.Cuire 5 minutes. - Ajouter l’émincé de choux,le sel,le poivre de Cayenne, le poivre et le jus de veau lié.Mélanger tous les éléments. - Cuire à couvert et laisser compoter à feu doux durant 45 minutes environ. - Contrôler la cuisson.Vérifier l’assaisonnement. - Respecter la procédure de fin de cuisson. Pour la cuisson au four - Procéder de la même manière. - Préchauffer le four sur la position chaleur mixte à + 170 °C. - Répartir tous les éléments dans 5 bacs GN 1/1 H 100.Couvrir. - Étager les bacs sur l’échelle de cuisson. - Enfourner et cuire pendant 40 minutes environ. - Exécuter les mêmes contrôles.</t>
        </is>
      </c>
      <c r="E4" t="s" s="12"/>
      <c r="F4" t="s">
        <v>57</v>
      </c>
    </row>
    <row r="5">
      <c r="A5" t="s">
        <v>53</v>
      </c>
      <c r="B5">
        <v>4</v>
      </c>
      <c r="C5" t="s">
        <v>58</v>
      </c>
      <c r="D5" t="inlineStr" s="12">
        <is>
          <t>Servir - Servir l’embeurrée de choux en accompagnement de viandes,de volailles braisées ou rôties. - Le jus de veau lié peut être remplacé par du jus de viande choisi en fonction de la viande d’accompagnement.</t>
        </is>
      </c>
      <c r="E5" t="s" s="12"/>
      <c r="F5"/>
    </row>
    <row r="6">
      <c r="A6" t="s">
        <v>59</v>
      </c>
      <c r="B6">
        <v>1</v>
      </c>
      <c r="C6" t="s">
        <v>60</v>
      </c>
      <c r="D6" t="s" s="12">
        <v>61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53</v>
      </c>
      <c r="C2" t="s">
        <v>66</v>
      </c>
      <c r="D2" s="6">
        <f>'Besoins'!$B$2*100</f>
        <v>100</v>
      </c>
      <c r="E2" t="s">
        <v>3</v>
      </c>
    </row>
    <row r="3">
      <c r="A3">
        <v>1</v>
      </c>
      <c r="B3" t="s">
        <v>67</v>
      </c>
      <c r="C3" t="s">
        <v>68</v>
      </c>
      <c r="D3" s="6">
        <f>'Besoins'!$B$2*4</f>
        <v>4</v>
      </c>
      <c r="E3" t="s">
        <v>15</v>
      </c>
    </row>
    <row r="4">
      <c r="A4">
        <v>1</v>
      </c>
      <c r="B4" t="s">
        <v>69</v>
      </c>
      <c r="C4" t="s">
        <v>68</v>
      </c>
      <c r="D4" s="6">
        <f>'Besoins'!$B$2*250</f>
        <v>250</v>
      </c>
      <c r="E4" t="s">
        <v>15</v>
      </c>
    </row>
    <row r="5">
      <c r="A5">
        <v>1</v>
      </c>
      <c r="B5" t="s">
        <v>70</v>
      </c>
      <c r="C5" t="s">
        <v>68</v>
      </c>
      <c r="D5" s="6">
        <f>'Besoins'!$B$2*3</f>
        <v>3</v>
      </c>
      <c r="E5" t="s">
        <v>15</v>
      </c>
    </row>
    <row r="6">
      <c r="A6">
        <v>1</v>
      </c>
      <c r="B6" t="s">
        <v>71</v>
      </c>
      <c r="C6" t="s">
        <v>68</v>
      </c>
      <c r="D6" s="6">
        <f>'Besoins'!$B$2*0.25</f>
        <v>0.25</v>
      </c>
      <c r="E6" t="s">
        <v>19</v>
      </c>
    </row>
    <row r="7">
      <c r="A7">
        <v>1</v>
      </c>
      <c r="B7" t="s">
        <v>72</v>
      </c>
      <c r="C7" t="s">
        <v>68</v>
      </c>
      <c r="D7" s="6">
        <f>'Besoins'!$B$2*1</f>
        <v>1</v>
      </c>
      <c r="E7" t="s">
        <v>15</v>
      </c>
    </row>
    <row r="8">
      <c r="A8">
        <v>1</v>
      </c>
      <c r="B8" t="s">
        <v>73</v>
      </c>
      <c r="C8" t="s">
        <v>68</v>
      </c>
      <c r="D8" s="6">
        <f>'Besoins'!$B$2*0.05</f>
        <v>0.05</v>
      </c>
      <c r="E8" t="s">
        <v>15</v>
      </c>
    </row>
    <row r="9">
      <c r="A9">
        <v>1</v>
      </c>
      <c r="B9" t="s">
        <v>74</v>
      </c>
      <c r="C9" t="s">
        <v>68</v>
      </c>
      <c r="D9" s="6">
        <f>'Besoins'!$B$2*0.075</f>
        <v>0.075</v>
      </c>
      <c r="E9" t="s">
        <v>15</v>
      </c>
    </row>
    <row r="10">
      <c r="A10">
        <v>1</v>
      </c>
      <c r="B10" t="s">
        <v>75</v>
      </c>
      <c r="C10" t="s">
        <v>68</v>
      </c>
      <c r="D10" s="6">
        <f>'Besoins'!$B$2*0.02</f>
        <v>0.02</v>
      </c>
      <c r="E10" t="s">
        <v>15</v>
      </c>
    </row>
    <row r="11">
      <c r="A11">
        <v>1</v>
      </c>
      <c r="B11" t="s">
        <v>76</v>
      </c>
      <c r="C11" t="s">
        <v>68</v>
      </c>
      <c r="D11" s="6">
        <f>'Besoins'!$B$2*0.002</f>
        <v>0.002</v>
      </c>
      <c r="E11" t="s">
        <v>15</v>
      </c>
    </row>
    <row r="12">
      <c r="A12">
        <v>1</v>
      </c>
      <c r="B12" t="s">
        <v>77</v>
      </c>
      <c r="C12" t="s">
        <v>66</v>
      </c>
      <c r="D12" s="6">
        <f>'Besoins'!$B$2*5</f>
        <v>5</v>
      </c>
      <c r="E12" t="s">
        <v>19</v>
      </c>
    </row>
    <row r="13">
      <c r="A13">
        <v>2</v>
      </c>
      <c r="B13" t="s">
        <v>78</v>
      </c>
      <c r="C13" t="s">
        <v>68</v>
      </c>
      <c r="D13" s="6">
        <f>'Besoins'!$B$2*4.875</f>
        <v>4.875</v>
      </c>
      <c r="E13" t="s">
        <v>19</v>
      </c>
    </row>
    <row r="14">
      <c r="A14">
        <v>2</v>
      </c>
      <c r="B14" t="s">
        <v>79</v>
      </c>
      <c r="C14" t="s">
        <v>68</v>
      </c>
      <c r="D14" s="6">
        <f>'Besoins'!$B$2*0.125</f>
        <v>0.125</v>
      </c>
      <c r="E1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80</v>
      </c>
      <c r="B1"/>
      <c r="C1"/>
      <c r="D1"/>
    </row>
    <row r="2">
      <c r="A2" t="str" s="13">
        <f>"GRO_CDC_172 · GRO.GARNITUR · référence : "&amp;Besoins!B3&amp;" "&amp;Besoins!C3&amp;" · multiplicateur réglable sur la feuille ""Besoins"""</f>
        <v>GRO_CDC_172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81</v>
      </c>
      <c r="B4"/>
      <c r="C4"/>
      <c r="D4"/>
    </row>
    <row r="5">
      <c r="A5" t="s" s="15">
        <v>82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5">
        <v>83</v>
      </c>
      <c r="B6" t="str" s="12">
        <f>"[COUPER] "&amp;Procedure!D3</f>
        <v>[COUPER] Préparations préliminaires N - Couper la base des choux et éliminer les feuilles extérieures. - Couper en 4 les choux et éliminer les côtes. E - Au coupe-légumes,émincer grossièrement les choux (grille de 2,5 cm). - Laver et désinfecter l’émincé de choux.Egoutter. M - Tailler en lardons,la poitrine fumée.Réserver au froid en attente d’utilisation. - Dans une russe,réaliser 5 litres de jus de veau lié à partir de fond déshydraté,en se reportant aux recommandations du fabricant. Maintenir au chaud en attente g N d’utilisation.</v>
      </c>
      <c r="C6"/>
      <c r="D6"/>
    </row>
    <row r="7">
      <c r="A7" t="s" s="15">
        <v>84</v>
      </c>
      <c r="B7" t="str" s="12">
        <f>"[BLANCHIR] "&amp;Procedure!D4</f>
        <v>[BLANCHIR] Marquer la cuisson des choux - Dans une marmite,blanchir les choux dans de l’eau bouillante. - Rafraîchir et égoutter les choux dans la marmite en laissant la bonde robinet L ouverte. - Dans la sauteuse,faire revenir les lardons de poitrine fumée à l’huile et à la margarine,avec les oignons émincés. - Ajouter les carottes en rondelles,l’ail haché et les herbes de Provence.Mélanger les légumes et les lardons ensemble.Cuire 5 minutes. - Ajouter l’émincé de choux,le sel,le poivre de Cayenne, le poivre et le jus de veau lié.Mélanger tous les éléments. - Cuire à couvert et laisser compoter à feu doux durant 45 minutes environ. - Contrôler la cuisson.Vérifier l’assaisonnement. - Respecter la procédure de fin de cuisson. Pour la cuisson au four - Procéder de la même manière. - Préchauffer le four sur la position chaleur mixte à + 170 °C. - Répartir tous les éléments dans 5 bacs GN 1/1 H 100.Couvrir. - Étager les bacs sur l’échelle de cuisson. - Enfourner et cuire pendant 40 minutes environ. - Exécuter les mêmes contrôles.</v>
      </c>
      <c r="C7"/>
      <c r="D7"/>
    </row>
    <row r="8">
      <c r="A8" t="s" s="15">
        <v>85</v>
      </c>
      <c r="B8" t="str" s="12">
        <f>"[SERVIR] "&amp;Procedure!D5</f>
        <v>[SERVIR] Servir - Servir l’embeurrée de choux en accompagnement de viandes,de volailles braisées ou rôties. - Le jus de veau lié peut être remplacé par du jus de viande choisi en fonction de la viande d’accompagnement.</v>
      </c>
      <c r="C8"/>
      <c r="D8"/>
    </row>
    <row r="9">
      <c r="A9"/>
      <c r="B9"/>
      <c r="C9"/>
      <c r="D9"/>
    </row>
    <row r="10">
      <c r="A10" t="s" s="14">
        <v>86</v>
      </c>
      <c r="B10"/>
      <c r="C10"/>
      <c r="D10"/>
    </row>
    <row r="11">
      <c r="A11" t="s" s="15">
        <v>82</v>
      </c>
      <c r="B11" t="str" s="12">
        <f>"[DISSOUDRE] "&amp;Procedure!D6</f>
        <v>[DISSOUDRE] Délayer la poudre dans l'eau froide en fouettant, puis porter à ébullition en remuant régulièrement.</v>
      </c>
      <c r="C11"/>
      <c r="D11"/>
    </row>
    <row r="12">
      <c r="A12"/>
      <c r="B12"/>
      <c r="C12"/>
      <c r="D12"/>
    </row>
    <row r="13">
      <c r="A13" t="s" s="16">
        <v>87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2026-08-01T02:01:17Z</dcterms:created>
  <dc:title>EMBEURRÉE DE CHOUX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2026-08-01T02:01:17Z</dcterms:modified>
  <cp:revision>1</cp:revision>
</cp:coreProperties>
</file>